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FS USD (ua)" sheetId="1" r:id="rId1"/>
  </sheets>
  <definedNames>
    <definedName name="_xlnm._FilterDatabase" localSheetId="0" hidden="1">'FS USD (ua)'!$D$2:$D$1505</definedName>
    <definedName name="_xlnm.Print_Area" localSheetId="0">'FS USD (ua)'!$E$3:$AQ$1563</definedName>
  </definedNames>
  <calcPr calcId="124519"/>
</workbook>
</file>

<file path=xl/calcChain.xml><?xml version="1.0" encoding="utf-8"?>
<calcChain xmlns="http://schemas.openxmlformats.org/spreadsheetml/2006/main">
  <c r="AG441" i="1"/>
  <c r="F1220"/>
  <c r="AR1062"/>
  <c r="AM1510"/>
  <c r="AB1486"/>
  <c r="AB1485"/>
  <c r="AB1480"/>
  <c r="AG1437"/>
  <c r="AA1437"/>
  <c r="AG1069" l="1"/>
  <c r="AG1053"/>
  <c r="AG1037"/>
  <c r="E642" l="1"/>
  <c r="AG465" l="1"/>
  <c r="E421"/>
  <c r="AE368"/>
  <c r="U368"/>
  <c r="AJ368"/>
  <c r="E350" l="1"/>
  <c r="AM287"/>
  <c r="AG287"/>
  <c r="AR221" l="1"/>
  <c r="AG218"/>
  <c r="AG225" l="1"/>
  <c r="AG1121" l="1"/>
  <c r="AG1113" l="1"/>
  <c r="AR1020"/>
  <c r="AM235"/>
  <c r="AG235"/>
  <c r="AM225"/>
  <c r="AA218"/>
  <c r="AR232" l="1"/>
  <c r="AG459" l="1"/>
  <c r="AA1440"/>
  <c r="AA1444" s="1"/>
  <c r="AN366"/>
  <c r="AA235"/>
  <c r="AA287"/>
  <c r="AA294" s="1"/>
  <c r="AA298" s="1"/>
  <c r="AA304" s="1"/>
  <c r="AA1218"/>
  <c r="AR223" s="1"/>
  <c r="AG1510"/>
  <c r="AA1510"/>
  <c r="AA1514"/>
  <c r="AA1323"/>
  <c r="AR243" s="1"/>
  <c r="AM1331"/>
  <c r="AG1331"/>
  <c r="AA1331"/>
  <c r="AA1335"/>
  <c r="AR245" s="1"/>
  <c r="AM1437"/>
  <c r="AM1228"/>
  <c r="AM1514" s="1"/>
  <c r="AM1532"/>
  <c r="AG1528" s="1"/>
  <c r="AG1532" s="1"/>
  <c r="AA1528" s="1"/>
  <c r="AA1532" s="1"/>
  <c r="F1513"/>
  <c r="E1498"/>
  <c r="E1497"/>
  <c r="E1495"/>
  <c r="AJ1487"/>
  <c r="AF1487"/>
  <c r="AN1486"/>
  <c r="AB1487"/>
  <c r="AN1485"/>
  <c r="AN1484"/>
  <c r="AJ1481"/>
  <c r="AJ1489" s="1"/>
  <c r="AF1481"/>
  <c r="AN1480"/>
  <c r="AN1479"/>
  <c r="AM1440"/>
  <c r="AM1444" s="1"/>
  <c r="AM1446" s="1"/>
  <c r="AG1440"/>
  <c r="AG1444" s="1"/>
  <c r="AG1446" s="1"/>
  <c r="H1433"/>
  <c r="E1431"/>
  <c r="E1430"/>
  <c r="E1428"/>
  <c r="E1362"/>
  <c r="E1361"/>
  <c r="E1359"/>
  <c r="AM1335"/>
  <c r="AG1335"/>
  <c r="F1326"/>
  <c r="F1338" s="1"/>
  <c r="F1381" s="1"/>
  <c r="F1398" s="1"/>
  <c r="AM1323"/>
  <c r="AG1323"/>
  <c r="AK1309"/>
  <c r="AM1278"/>
  <c r="AK1298"/>
  <c r="AK1287"/>
  <c r="AG1278"/>
  <c r="AA1278"/>
  <c r="AR241" s="1"/>
  <c r="AM1277"/>
  <c r="AG1277"/>
  <c r="AA1277"/>
  <c r="AM1275"/>
  <c r="AG1275"/>
  <c r="AA1275"/>
  <c r="F1270"/>
  <c r="AK1266"/>
  <c r="AF1262"/>
  <c r="AF1266" s="1"/>
  <c r="AF1249"/>
  <c r="AR230" s="1"/>
  <c r="E1238"/>
  <c r="E1237"/>
  <c r="E1235"/>
  <c r="AG1228"/>
  <c r="AG1514" s="1"/>
  <c r="AM1218"/>
  <c r="AG1218"/>
  <c r="AM1201"/>
  <c r="AG1201"/>
  <c r="AA1201"/>
  <c r="AM1196"/>
  <c r="AG1196"/>
  <c r="AA1196"/>
  <c r="AA1185"/>
  <c r="AG1185"/>
  <c r="AD1185"/>
  <c r="X1185"/>
  <c r="AN1184"/>
  <c r="AR1183"/>
  <c r="AN1183"/>
  <c r="AK1182"/>
  <c r="AK1185" s="1"/>
  <c r="U1182"/>
  <c r="U1189" s="1"/>
  <c r="R1182"/>
  <c r="R1185" s="1"/>
  <c r="AG1173"/>
  <c r="AD1173"/>
  <c r="AA1173"/>
  <c r="AA1190" s="1"/>
  <c r="X1173"/>
  <c r="X1189" s="1"/>
  <c r="AN1172"/>
  <c r="AN1171"/>
  <c r="AN1170"/>
  <c r="AK1169"/>
  <c r="AK1173" s="1"/>
  <c r="AK1190" s="1"/>
  <c r="AC429"/>
  <c r="E1146"/>
  <c r="E1145"/>
  <c r="E1143"/>
  <c r="E1082"/>
  <c r="E1081"/>
  <c r="E1079"/>
  <c r="AR1068"/>
  <c r="AR1067"/>
  <c r="AR1066"/>
  <c r="AR1065"/>
  <c r="AG1063"/>
  <c r="AR289"/>
  <c r="AR1052"/>
  <c r="AR1051"/>
  <c r="AR1050"/>
  <c r="AR1049"/>
  <c r="AR1048"/>
  <c r="AR1047"/>
  <c r="AR1046"/>
  <c r="AR1045"/>
  <c r="AR283"/>
  <c r="AR1036"/>
  <c r="AR1035"/>
  <c r="AR1034"/>
  <c r="AR1033"/>
  <c r="AR1032"/>
  <c r="AR1031"/>
  <c r="AG1022"/>
  <c r="AR282" s="1"/>
  <c r="AR1021"/>
  <c r="AG1019"/>
  <c r="AR1019" s="1"/>
  <c r="AG1018"/>
  <c r="AR1018" s="1"/>
  <c r="AG1017"/>
  <c r="AR1017" s="1"/>
  <c r="AG1016"/>
  <c r="AG1015"/>
  <c r="AR1015" s="1"/>
  <c r="F1025"/>
  <c r="F1040" s="1"/>
  <c r="F1056" s="1"/>
  <c r="E1006"/>
  <c r="E1005"/>
  <c r="E1003"/>
  <c r="H930"/>
  <c r="E927"/>
  <c r="E926"/>
  <c r="E924"/>
  <c r="H848"/>
  <c r="E846"/>
  <c r="E845"/>
  <c r="E843"/>
  <c r="H783"/>
  <c r="H781"/>
  <c r="E779"/>
  <c r="E778"/>
  <c r="E776"/>
  <c r="H714"/>
  <c r="E712"/>
  <c r="E711"/>
  <c r="E709"/>
  <c r="H645"/>
  <c r="E643"/>
  <c r="E640"/>
  <c r="AN639"/>
  <c r="AN708" s="1"/>
  <c r="AN775" s="1"/>
  <c r="AN842" s="1"/>
  <c r="AN907" s="1"/>
  <c r="H567"/>
  <c r="E565"/>
  <c r="E564"/>
  <c r="E562"/>
  <c r="F503"/>
  <c r="F848" s="1"/>
  <c r="E493"/>
  <c r="E492"/>
  <c r="E490"/>
  <c r="AG451"/>
  <c r="AC438"/>
  <c r="AG433"/>
  <c r="AG445" s="1"/>
  <c r="E422"/>
  <c r="E420"/>
  <c r="E419"/>
  <c r="E351"/>
  <c r="E349"/>
  <c r="E348"/>
  <c r="AN347"/>
  <c r="AN418" s="1"/>
  <c r="Z341"/>
  <c r="Z412" s="1"/>
  <c r="Z483" s="1"/>
  <c r="F341"/>
  <c r="F412" s="1"/>
  <c r="AS302"/>
  <c r="AR302"/>
  <c r="AR293"/>
  <c r="AM294"/>
  <c r="AM298" s="1"/>
  <c r="AM304" s="1"/>
  <c r="AG294"/>
  <c r="AG298" s="1"/>
  <c r="AG304" s="1"/>
  <c r="D282"/>
  <c r="E278"/>
  <c r="E276"/>
  <c r="E275"/>
  <c r="AM246"/>
  <c r="AG246"/>
  <c r="AA246"/>
  <c r="W243"/>
  <c r="AR242"/>
  <c r="AM239"/>
  <c r="AM226"/>
  <c r="AG239"/>
  <c r="AA239"/>
  <c r="AT238"/>
  <c r="AS238"/>
  <c r="AR238"/>
  <c r="W238"/>
  <c r="AR237"/>
  <c r="AA225"/>
  <c r="AR224"/>
  <c r="D224"/>
  <c r="D223"/>
  <c r="D221"/>
  <c r="AT220"/>
  <c r="AS220"/>
  <c r="AR220"/>
  <c r="W220"/>
  <c r="D220"/>
  <c r="D219"/>
  <c r="E208"/>
  <c r="E207"/>
  <c r="AN206"/>
  <c r="AN75" s="1"/>
  <c r="E139"/>
  <c r="AN93"/>
  <c r="AN83"/>
  <c r="AN82"/>
  <c r="AN76"/>
  <c r="E71"/>
  <c r="C287"/>
  <c r="AR231"/>
  <c r="C283"/>
  <c r="D283"/>
  <c r="AN990" l="1"/>
  <c r="AN1078" s="1"/>
  <c r="U1185"/>
  <c r="U1190" s="1"/>
  <c r="F505"/>
  <c r="F579"/>
  <c r="F674"/>
  <c r="F930"/>
  <c r="F647"/>
  <c r="AN77"/>
  <c r="F483"/>
  <c r="AG1070"/>
  <c r="AR291" s="1"/>
  <c r="F645"/>
  <c r="F868"/>
  <c r="F908" s="1"/>
  <c r="F783"/>
  <c r="F567"/>
  <c r="F781"/>
  <c r="F714"/>
  <c r="F534"/>
  <c r="AD1190"/>
  <c r="AR1309"/>
  <c r="W245"/>
  <c r="W216"/>
  <c r="AK1189"/>
  <c r="AN1169"/>
  <c r="X1190"/>
  <c r="AN1173"/>
  <c r="R1189"/>
  <c r="AN1182"/>
  <c r="AN1185"/>
  <c r="AN1481"/>
  <c r="AG247"/>
  <c r="AM247"/>
  <c r="AR247" s="1"/>
  <c r="AG1190"/>
  <c r="AN78"/>
  <c r="AN489"/>
  <c r="AN79" s="1"/>
  <c r="AN1248"/>
  <c r="AN1249" s="1"/>
  <c r="AA247"/>
  <c r="AF1489"/>
  <c r="AN1487"/>
  <c r="AB1481"/>
  <c r="AB1489" s="1"/>
  <c r="AG226"/>
  <c r="AA226"/>
  <c r="F1535"/>
  <c r="F1545" s="1"/>
  <c r="F1433"/>
  <c r="I86"/>
  <c r="I83"/>
  <c r="I100"/>
  <c r="AN84"/>
  <c r="R1190"/>
  <c r="AN1190" s="1"/>
  <c r="I88" l="1"/>
  <c r="I96"/>
  <c r="I87"/>
  <c r="I91"/>
  <c r="I82"/>
  <c r="I84"/>
  <c r="I101"/>
  <c r="AR216"/>
  <c r="AN1489"/>
  <c r="AN1142" l="1"/>
  <c r="AN88"/>
  <c r="AN87"/>
  <c r="AN86"/>
  <c r="AN90" l="1"/>
  <c r="AN89"/>
</calcChain>
</file>

<file path=xl/sharedStrings.xml><?xml version="1.0" encoding="utf-8"?>
<sst xmlns="http://schemas.openxmlformats.org/spreadsheetml/2006/main" count="787" uniqueCount="605">
  <si>
    <t>3.</t>
  </si>
  <si>
    <t>4.</t>
  </si>
  <si>
    <t>5.</t>
  </si>
  <si>
    <t>6.</t>
  </si>
  <si>
    <t>7.</t>
  </si>
  <si>
    <t>8.</t>
  </si>
  <si>
    <t>9.</t>
  </si>
  <si>
    <t>Оподаткування</t>
  </si>
  <si>
    <t>10.</t>
  </si>
  <si>
    <t>Витрати на заробітну плату</t>
  </si>
  <si>
    <t>11.</t>
  </si>
  <si>
    <t>12.</t>
  </si>
  <si>
    <t>Авансі видані</t>
  </si>
  <si>
    <t>13.</t>
  </si>
  <si>
    <t>14.</t>
  </si>
  <si>
    <t>Статутний капитал</t>
  </si>
  <si>
    <t>15.</t>
  </si>
  <si>
    <t>16.</t>
  </si>
  <si>
    <t>17.</t>
  </si>
  <si>
    <t>Контрактні та умовні зобовязання</t>
  </si>
  <si>
    <t>18.</t>
  </si>
  <si>
    <t xml:space="preserve">Повязані сторони </t>
  </si>
  <si>
    <t>19.</t>
  </si>
  <si>
    <t>Політика управління фінансовими ризиками</t>
  </si>
  <si>
    <t>20.</t>
  </si>
  <si>
    <t>-</t>
  </si>
  <si>
    <t>Під час підготовки фінансової звітності відповідно до МСФЗ керівництво Компанії несе відповідальність за:</t>
  </si>
  <si>
    <t>- вибір належних принципів бухгалтерського обліку та їх послідовне застосування;</t>
  </si>
  <si>
    <t>- застосування обґрунтованих оцінок і суджень;</t>
  </si>
  <si>
    <t>- дотримання принципів МСФЗ або розкриття усіх суттєвих відхилень від МСФЗ у примітках до фінансової звітності;</t>
  </si>
  <si>
    <t>- підготовку фінансової звітності відповідно до МСФЗ, згідно з припущенням, що Компанія і далі буде здійснювати свою діяльність у найближчому майбутньому, за виключенням випадків, коли таке припущення не буде правомірним;</t>
  </si>
  <si>
    <t>- облік та розкриття у фінансовій звітності всіх відносин та операцій між пов'язаними сторонами;</t>
  </si>
  <si>
    <t>- облік та розкриття у фінансовій звітності всіх подій після дати балансу, які вимагають корегування або розкриття;</t>
  </si>
  <si>
    <t>- розкриття всіх претензій у зв'язку з судовими позовами, які були, або, можливі в найближчому майбутньому;</t>
  </si>
  <si>
    <t>- достовірне розкриття в фінансовій звітності інформації про всі надані кредити або гарантії від імені керівництва.</t>
  </si>
  <si>
    <t>Керівництво Компанії також несе відповідальність за:</t>
  </si>
  <si>
    <t>- розробку, впровадження та забезпечення функціонування ефективної і надійної системи внутрішнього контролю у Компанії;</t>
  </si>
  <si>
    <t>- ведення бухгалтерського обліку відповідно до законодавства та стандартів бухгалтерського обліку відповідної країни реєстрації Компанії;</t>
  </si>
  <si>
    <t>- прийняття заходів у межах своєї компетенції для захисту активів Компанії;</t>
  </si>
  <si>
    <t>- виявлення та попередження фактів шахрайства та інших зловживань.</t>
  </si>
  <si>
    <t>Від імені керівництва Компанії:</t>
  </si>
  <si>
    <t>Директор  Л.В. Коровьонкова</t>
  </si>
  <si>
    <t>Головний бухгалтер   О.В. Хижняк</t>
  </si>
  <si>
    <t>(в тисячах гривень, якщо не вказано інше)</t>
  </si>
  <si>
    <t>Прим.</t>
  </si>
  <si>
    <t>АКТИВИ</t>
  </si>
  <si>
    <t>Необоротні активи</t>
  </si>
  <si>
    <t>Основні засоби</t>
  </si>
  <si>
    <t>A01</t>
  </si>
  <si>
    <t>A.184</t>
  </si>
  <si>
    <t>Оборотні активи</t>
  </si>
  <si>
    <t>Біологічні активи</t>
  </si>
  <si>
    <t>A21</t>
  </si>
  <si>
    <t>Торгова дебіторська заборгованість, нетто</t>
  </si>
  <si>
    <t>A05</t>
  </si>
  <si>
    <t>Передплата з податку на прибуток</t>
  </si>
  <si>
    <t>Аванси видані та інші оборотні активи</t>
  </si>
  <si>
    <t>A15</t>
  </si>
  <si>
    <t>A13</t>
  </si>
  <si>
    <t>A12</t>
  </si>
  <si>
    <t>Грошові кошти та їх еквіваленти</t>
  </si>
  <si>
    <t>A18</t>
  </si>
  <si>
    <t>ВСЬОГО АКТИВИ</t>
  </si>
  <si>
    <t>КАПІТАЛ ТА ЗОБОВ'ЯЗАННЯ</t>
  </si>
  <si>
    <t>Капітал</t>
  </si>
  <si>
    <t>Статутний капітал</t>
  </si>
  <si>
    <t>E01</t>
  </si>
  <si>
    <t>Неоплачений капітал</t>
  </si>
  <si>
    <t>E07</t>
  </si>
  <si>
    <t>Нерозподілений прибуток</t>
  </si>
  <si>
    <t>E06</t>
  </si>
  <si>
    <t>Довгострокові зобов'язання</t>
  </si>
  <si>
    <t>Забезпечення</t>
  </si>
  <si>
    <t>L01</t>
  </si>
  <si>
    <t>L02</t>
  </si>
  <si>
    <t>Довгострокові зобов'язання з фінансової оренди</t>
  </si>
  <si>
    <t>L03</t>
  </si>
  <si>
    <t>Поточні зобов'язання</t>
  </si>
  <si>
    <t>Короткострокові кредити та позики</t>
  </si>
  <si>
    <t>L06.01</t>
  </si>
  <si>
    <t>L06.04</t>
  </si>
  <si>
    <t>Поточна частина довгострокових зобов'язань</t>
  </si>
  <si>
    <t>L07</t>
  </si>
  <si>
    <t>L06.03</t>
  </si>
  <si>
    <t>Торгова кредиторська заборгованість</t>
  </si>
  <si>
    <t>L08.01</t>
  </si>
  <si>
    <t>Передплати одержані та інші короткострокові зобов'язання</t>
  </si>
  <si>
    <t>L10</t>
  </si>
  <si>
    <t>L04</t>
  </si>
  <si>
    <t>L08.03</t>
  </si>
  <si>
    <t>ВСЬОГО КАПІТАЛ ТА ЗОБОВ'ЯЗАННЯ</t>
  </si>
  <si>
    <t>Виручка</t>
  </si>
  <si>
    <t>P01</t>
  </si>
  <si>
    <t>Собівартість</t>
  </si>
  <si>
    <t>P02</t>
  </si>
  <si>
    <t>Валовий прибуток</t>
  </si>
  <si>
    <t>Загальні та адміністративні витрати</t>
  </si>
  <si>
    <t>P04</t>
  </si>
  <si>
    <t>Витрати на збут</t>
  </si>
  <si>
    <t>P03</t>
  </si>
  <si>
    <t>Інші доходи /(витрати), нетто</t>
  </si>
  <si>
    <t>P05</t>
  </si>
  <si>
    <t>P06</t>
  </si>
  <si>
    <t>P.744</t>
  </si>
  <si>
    <t>P.974</t>
  </si>
  <si>
    <t>P.718</t>
  </si>
  <si>
    <t>Фінансові витрати</t>
  </si>
  <si>
    <t>P.951.01</t>
  </si>
  <si>
    <t>P.952.02</t>
  </si>
  <si>
    <t>P.952.20</t>
  </si>
  <si>
    <t>P.733</t>
  </si>
  <si>
    <t>P.952.01</t>
  </si>
  <si>
    <t>Прибуток до оподаткування</t>
  </si>
  <si>
    <t>Витрати з податку на прибуток</t>
  </si>
  <si>
    <t>Прибуток за період</t>
  </si>
  <si>
    <t>Інший сукупний дохід/(збиток):</t>
  </si>
  <si>
    <t>Ефект від переведення у валюту подання</t>
  </si>
  <si>
    <t>P15</t>
  </si>
  <si>
    <t>Всього сукупний дохід за період</t>
  </si>
  <si>
    <t>Нерозподілений 
прибуток</t>
  </si>
  <si>
    <t>Всього капітал</t>
  </si>
  <si>
    <t>Зміни в Уставний капітал</t>
  </si>
  <si>
    <t>Грошові потоки від операційної діяльності</t>
  </si>
  <si>
    <t>Коригування на:</t>
  </si>
  <si>
    <t>Амортизація основних засобів та нематеріальних активів</t>
  </si>
  <si>
    <t>Ефект від оцінки біологічних активів та сільськогосподарської продукції за справедливою вартістю, нетто</t>
  </si>
  <si>
    <t>Доходи/(витрати) від курсових різниць, нетто</t>
  </si>
  <si>
    <t>Зміни в оборотному капіталі:</t>
  </si>
  <si>
    <t>(Збільшення) / Зменшення торгової дебіторської заборгованості</t>
  </si>
  <si>
    <t>(Збільшення) / Зменшення авансів виданих та 
інших оборотних активів</t>
  </si>
  <si>
    <t>Збільшення / (Зменшення) торгової кредиторської заборгованості</t>
  </si>
  <si>
    <t>Збільшення / (зменшення) передплат отриманих та інших короткострокових зобов'язань</t>
  </si>
  <si>
    <t>Грошові кошти, отримані від господарських операцій</t>
  </si>
  <si>
    <t>Фінансові витрати сплаченні</t>
  </si>
  <si>
    <t>Чисті грошові потоки від операційної діяльності</t>
  </si>
  <si>
    <t>Рух потоків від інвестиційної діяльності</t>
  </si>
  <si>
    <t>Придбання основних засобів і нематеріальних активів</t>
  </si>
  <si>
    <t>Чисті грошові потоки від інвестиційної діяльності</t>
  </si>
  <si>
    <t>Рух потоків від фінансової діяльності</t>
  </si>
  <si>
    <t>Надходження позик</t>
  </si>
  <si>
    <t>Повернення позик</t>
  </si>
  <si>
    <t>Надходження за фінансовою орендою</t>
  </si>
  <si>
    <t>Погашення зобов'язань з фінансової оренди</t>
  </si>
  <si>
    <t>Чисті грошові потоки від фінансової діяльності</t>
  </si>
  <si>
    <t>Чисте збільшення/(зменшення) грошових коштів та їх еквівалентів</t>
  </si>
  <si>
    <t>Грошові кошти та їх еквіваленти, на початок року</t>
  </si>
  <si>
    <t>Грошові кошти та їх еквіваленти, на кінець року</t>
  </si>
  <si>
    <t>ПРИМІТКИ ДО ФІНАНСОВОЇ ЗВІТНОСТІ</t>
  </si>
  <si>
    <t>КОМПАНІЯ ТА ЇЇ ОСНОВНА ДІЯЛЬНІСТЬ</t>
  </si>
  <si>
    <t>Повне товариство ломбард "Меркурій"Приватне ТОВ"Голден клаб лимитед" і компанія (далі – Компанія) зареєстровано у відповідності з законодавством України 29.11.2011  року. Компанія зареєстрована та розташована за адресою: Україна, м. Одеса, вул. Пушкінська, 72.</t>
  </si>
  <si>
    <t>Основними видами діяльності Компанії є надання фінансових кредитів  за рахунок власних коштів.</t>
  </si>
  <si>
    <t>Компанія є платником податку на загальних підствах.</t>
  </si>
  <si>
    <t>ОСНОВНІ ПОЛОЖЕННЯ ОБЛІКОВОЇ ПОЛІТИКИ</t>
  </si>
  <si>
    <t>Основа підготовки</t>
  </si>
  <si>
    <t>Представлена фінансова звітність підготовлена у відповідності з Міжнародними стандартами фінансової звітності (МСФЗ) в редакції опублікованій Радою з Міжнародних стандартів фінансової звітності (Рада з МСФЗ).</t>
  </si>
  <si>
    <t xml:space="preserve">Компанія веде бухгалтерський облік у відповідності з Положеннями (стандартами) бухгалтерського обліку (П(С)БО), що діють на території України. Принципи та процедури П(С)БО можуть відрізнятися від загально прийнятих у МСФЗ. До 1 січня 2013 року Компанія готувала фінансову звітність у відповідності з Положеннями (стандартами) бухгалтерського обліку України (П(С)БО). </t>
  </si>
  <si>
    <t xml:space="preserve">Відповідно, Компанія підготувала фінансову звітність, яка відповідає МСФЗ, які застосовуються по відношенню до звітних періодів, що закінчилися 31 грудня 2011 року, разом із порівняльною інформацією станом на 31 грудня 2010 року та за рік, що закінчився вказаною датою, як описано у обліковій політиці. При підготовці даної фінансової звітності, що відповідає МСФЗ вхідний звіт про фінансове положення Компанії був підготовлений на 1 січня 2010 року - дату переходу Компанії на МСФЗ. При перерахунку звіту про фінансове положення, складеного на 1 січня 2012 року згідно П(С)БО, а також раніше підготовленої згідно П(С)БО фінансової звітності станом на 31 грудня 2012 року та за рік, що закінчився на вказану дату, будь-які суттєві коригування, що вплинули на фінансове положення, фінансові результати діяльності та рух грошових коштів Компанії, відсутні. </t>
  </si>
  <si>
    <t>Фінансова звітність підготовлена у відповідності з принципом оцінки за історичною вартістю, за виключенням  певних фінансових інструментів, що оцінюються за справедливою вартістю.</t>
  </si>
  <si>
    <t>Дана фінансова звітність підготовлена виходячи з припущення неперервності діяльності, у відповідності з яким реалізація активів та погашення зобов'язань відбувається в ході звичайної діяльності. Дана фінансова звітність не містить коригувань, що можуть бути необхідні у випадку, якщо Компанія не зможе дотримуватись принципу неперервності діяльності.</t>
  </si>
  <si>
    <t>Функціональна валюта та валюта подання</t>
  </si>
  <si>
    <t>Функціональною валютою Компанії є українська гривня ("грн."). Операції в валютах, що відрізняються від функціональної валюти Компанії вважаються операціями в іноземній валюті. Операції в іноземній валюті переводяться за курсом обміну, що діє на дату операції або оцінки, якщо статті підлягають переоцінці. Доходи або збитки від курсових різниць у результаті операцій погашення або переоцінки монетарних активів чи зобов'язань на кінець року, деномінованих в іноземній валюті, визнаються у звіті про сукупний дохід.</t>
  </si>
  <si>
    <t>Валютою подання даної фінансової звітності є українська гривня ("грн.").</t>
  </si>
  <si>
    <t>Фінансові результати та фінансове положення Компанії переведені в валюту подання наступним чином:</t>
  </si>
  <si>
    <t>Активи та зобов'язання по кожному представленому балансу перераховуються за курсом обміну валют згідно курсу Національного банку України на звітну дату;</t>
  </si>
  <si>
    <t>Статті капіталу переводяться у валюту подання використовуючи історичний курс;</t>
  </si>
  <si>
    <t>Доходи та витрати по кожній статті звіту про сукупний дохід переводяться за середнім курсом (якщо цей середній курс не є обґрунтованим приближенням сукупного ефекту курсів, що діяли на дати операцій, то доходи та витрати переводяться за курсом на дати операцій); та</t>
  </si>
  <si>
    <t>Всі курсові різниці, що виникають, визнаються в якості окремого компонента капіталу в статті "Резерв переведення у валюту подання".</t>
  </si>
  <si>
    <t>Основні курси обміну української гривні, що використовуються при підготовці фінансової звітності, представлені наступним чином:</t>
  </si>
  <si>
    <t>31 грудня 
2011 року</t>
  </si>
  <si>
    <t>Середній курс за 2011 рік</t>
  </si>
  <si>
    <t>31 грудня 
2010 року</t>
  </si>
  <si>
    <t>Середній курс за 2010 рік</t>
  </si>
  <si>
    <t>1 січня 
2010 року</t>
  </si>
  <si>
    <t>Валюта</t>
  </si>
  <si>
    <t>Долар США / Українська гривня</t>
  </si>
  <si>
    <t>Іноземна валюта може бути вільно конвертована в межах України за курсом обміну, близькому до курсу обміну, що встановлений Національним Банком України.  На даний момент українська гривня не є вільно конвертованою валютою за межами України.</t>
  </si>
  <si>
    <t>Основні засоби обліковуються за первісною (історичною) вартістю за вирахуванням накопиченої амортизації та накопичених збитків від знецінення в разі їх наявності.</t>
  </si>
  <si>
    <t>Історична вартість основних засобів включає: (а) ціну покупки, включаючи невідшкодовані імпортні мита і податки, за вирахуванням торговельних та інших знижок; (б) всі витрати, безпосередньо пов'язані з доставкою активу на місце розташування та приведення у стан, що забезпечує його використання у відповідності з намірами менеджменту; (в) первісна оцінка витрат з демонтажу і вивозу основного засобу, і відновлення зайнятої території; ці зобов'язання оцінюються Компанією або в рамках придбання активу, або як результат діяльності, протягом певного періоду часу, не пов'язаної з виробництвом товарів, протягом цього періоду.</t>
  </si>
  <si>
    <t xml:space="preserve">Капіталізовані витрати включають основні витрати з модернізації та заміни деталей активу, які продовжують термін його корисного використання або покращують їх здатність генерувати дохід. Вартість ремонтів і технічного обслуговування основних засобів, які не відповідають описаним вище критеріям капіталізації, визнаються у звіті про сукупний дохід в періоді, в якому вони виникли.  </t>
  </si>
  <si>
    <t xml:space="preserve">Амортизація здійснюється шляхом списання вартості, яка амортизується протягом строку корисного використання активу і розраховується прямолінійним методом. Строки корисного використання груп основних засобів зазначені нижче: </t>
  </si>
  <si>
    <t>Група основних засобів</t>
  </si>
  <si>
    <t>Строк корисного використання</t>
  </si>
  <si>
    <t>Земля</t>
  </si>
  <si>
    <t>Не амортизується</t>
  </si>
  <si>
    <t>Будівлі та споруди</t>
  </si>
  <si>
    <t>від 10 до 30 років</t>
  </si>
  <si>
    <t>Машини та обладнання</t>
  </si>
  <si>
    <t>від 5 до 15 років</t>
  </si>
  <si>
    <t>Сільськогосподарська техніка та обладнання</t>
  </si>
  <si>
    <t>від 4 до 25 років</t>
  </si>
  <si>
    <t>Транспортні засоби</t>
  </si>
  <si>
    <t>від 5 до 10 років</t>
  </si>
  <si>
    <t>Інструменти, прилади та інші основні засоби</t>
  </si>
  <si>
    <t>від 4 до 8 років</t>
  </si>
  <si>
    <t>Незавершене будівництво</t>
  </si>
  <si>
    <t>Амортизована вартість - вартість основного засобу або інша вартість, що її заміняє, за вирахуванням залишкової вартості. Залишкова вартість активу - оцінена сума, яку компанія отримає на дату продажу основного засобу, мінус оціночна вартість вибуття, якщо актив досяг віку і стану, в якому може закінчуватися термін його корисного використання.</t>
  </si>
  <si>
    <t xml:space="preserve">Активи у фінансовій оренді амортизуються за меншим із строків: строком корисного використання, розрахованого на тій же основі, що й для власних основних засобів, або строком рівним періоду даної оренди. </t>
  </si>
  <si>
    <t xml:space="preserve">Залишкова вартість активів та строк їх корисного використання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</si>
  <si>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 xml:space="preserve">Прибуток або збиток в результаті вибуття або ліквідації основних засобів визначається як різниця між надходженнями грошових коштів від продажу та балансовою вартістю активу і визнається у складі звіту про сукупний дохід. </t>
  </si>
  <si>
    <t>Капітальне будівництво включає витрати безпосередньо пов'язані з будівництвом основного засобу, включаючи розподіл різних накладних витрат, які стосуються будівництва. Капітальне будівництво не підлягає амортизації. Ці активи амортизуються з моменту введення в експлуатацію, на тій же основі, що й інші активи.</t>
  </si>
  <si>
    <t>Нематеріальні активи</t>
  </si>
  <si>
    <t>Нематеріальні активи придбані окремо, відображаються за вартістю первісного визнання. Після первісного визнання, нематеріальні активи відображаються за собівартістю за вирахуванням накопиченої амортизації та накопичених збитків від знецінення.</t>
  </si>
  <si>
    <t>Нематеріальні активи ("Програмне забезпечення") амортизуються прямолінійним методом протягом очікуваного строку корисного використання, який становить від 2 до 10 років.</t>
  </si>
  <si>
    <t xml:space="preserve">Строк корисного використання та метод амортизації нематеріальних активів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</si>
  <si>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Знецінення основних засобів та нематеріальних активів</t>
  </si>
  <si>
    <t xml:space="preserve">На кожну звітну дату Компанія переглядає балансову вартість основних засобів і нематеріальних активів, щоб визначити чи існують ознаки знецінення. Якщо подібні ознаки існують, очікувана сума відшкодування активу оцінюється, щоб визначити суму збитків від знецінення.
</t>
  </si>
  <si>
    <t>Для визначення збитків від знецінення активи групуються на найнижчому рівні, для якого можливо визначити окремий грошовий потік (одиниця, яка генерує грошові кошти).</t>
  </si>
  <si>
    <t>Сума відшкодування - більша з двох оцінок: справедлива вартість за вирахуванням витрат на збут та цінність використання активу.</t>
  </si>
  <si>
    <t>При оцінці вартості використання активу, передбачувані майбутні грошові потоки дисконтуються до їх поточної вартості з використанням ставки дисконту до оподаткування, що відображає поточні ринкові оцінки вартості грошей у часі та ризики, що відносяться до даного активу.</t>
  </si>
  <si>
    <t>Якщо за оцінками сума очікуваного відшкодування активу (або одиниці, яка генерує грошові кошти) менша від його балансової вартості, то балансова вартість активу (або одиниці, яка генерує грошові кошти) зменшується до суми очікуваного відшкодування. Збиток від знецінення визнається негайно у звіті про сукупний дохід, за винятком випадків, коли актив обліковується за переоціненою вартістю. У цьому випадку збиток від знецінення розглядається як зменшення переоціненої вартості.</t>
  </si>
  <si>
    <t>Якщо збиток від зниження вартості згодом сторнується, то балансова вартість активу (або одиниці, яка генерує грошові кошти) збільшується до переглянутої оцінки суми очікуваного відшкодування, при цьому збільшена балансова вартість не повинна перевищувати балансову вартість, яка могла б бути визначена в тому випадку, якщо б не був визнаний збиток від знецінення для активу (або одиниці, яка генерує грошові кошти) в попередні роки. Сторнування збитку від знецінення негайно визнається як дохід, за винятком випадків, коли актив враховується за переоціненою вартістю. У цьому випадку збиток від знецінення розглядається як збільшення переоціненої вартістю.</t>
  </si>
  <si>
    <t>Запаси</t>
  </si>
  <si>
    <t>Запаси відображаються за найменшою з вартостей: собівартості або чистої вартості реалізації. Чистою вартістю реалізації є розрахункова вартість продажу в ході нормального ведення господарської діяльності мінус попередньо оцінені витрати на завершення та попередньо оцінені витрати на збут. Списання запасів обліковується за методом середньозваженої собівартості.</t>
  </si>
  <si>
    <t>Собівартість запасів включає всі витрати на придбання, витрати на переробку та інші витрати, понесені при доставці запасів до їх теперішнього місця розташування та приведення їх у відповідний стан.</t>
  </si>
  <si>
    <t>Компанія виділяє наступні види товарно-матеріальних запасів:</t>
  </si>
  <si>
    <t xml:space="preserve">сировина і матеріали </t>
  </si>
  <si>
    <t>інші запаси.</t>
  </si>
  <si>
    <t>У складі статті "Незавершене виробництво" в тому числі обліковуються витрати, понесені у звітному періоді, але які відносяться до підготовки посівних площ під посіви майбутніх звітних періодів.</t>
  </si>
  <si>
    <t>На кожну звітну дату Компанія оцінює запаси на предмет наявності пошкоджень, старіння, втрати ліквідності, зниження чистої вартості реалізації. У разі, якщо такі події мають місце, сума, на яку зменшується вартість запасів, відображається як збиток у звіті про сукупний дохід.</t>
  </si>
  <si>
    <t>Фінансові інструменти</t>
  </si>
  <si>
    <t>Фінансові активи та фінансові зобов'язання враховуються у звіті про фінансовий стан Компанії, коли Компанія стає стороною договору щодо відповідного фінансового інструменту. Компанія обліковує придбання або продаж фінансових активів або зобов'язань на дату здійснення розрахунків.</t>
  </si>
  <si>
    <t>Компанія класифікує свої фінансові активи та фінансові зобов'язання відповідно до наступних категорій:</t>
  </si>
  <si>
    <t>(а) Фінансові активи</t>
  </si>
  <si>
    <r>
      <t xml:space="preserve">Інвестиції, утримувані до погашення - </t>
    </r>
    <r>
      <rPr>
        <sz val="10"/>
        <color indexed="8"/>
        <rFont val="Garamond"/>
        <family val="1"/>
        <charset val="204"/>
      </rPr>
      <t>фінансові інструменти, відмінні від деривативів, по яких надходять фіксовані або платежі, що визначаються, строк погашення яких відомий і які Компанія має намір і здатна утримувати до погашення. Після первісного визнання інвестиції, утримувані до погашення, відображаються за амортизованою вартістю.</t>
    </r>
  </si>
  <si>
    <r>
      <t xml:space="preserve">Позики та дебіторська заборгованість </t>
    </r>
    <r>
      <rPr>
        <sz val="10"/>
        <color indexed="8"/>
        <rFont val="Garamond"/>
        <family val="1"/>
        <charset val="204"/>
      </rPr>
      <t>- фінансові інструменти, відмінні від деривативів, з фіксованими або визначеними платежами, що не котируються на активному ринку. Спочатку фінансові зобов'язання визнаються за справедливою вартістю. Після первісного визнання позики та дебіторська заборгованість обліковуються за вартістю, яка амортизується із використанням методу ефективної ставки відсотка за вирахуванням можливого резерву знецінення. Вартість, яка амортизується, розраховується як сума, що залишається після амортизації премії або дисконту до справедливої ​​вартості при первісному визнанні по ефективній процентній ставці. При розрахунку враховуються премія або дисконт, що можливо мали місце при придбанні, включаються витрати на здійснення угоди, а також витрати, які є невід'ємною частиною ефективної відсоткової ставки. Дисконт або премія, що виникли при первісному визнанні, зменшують або збільшують відповідний елемент доходів, витрат або капіталу, залежно від факторів, що слугували причиною їх виникнення.</t>
    </r>
  </si>
  <si>
    <r>
      <rPr>
        <i/>
        <sz val="10"/>
        <color indexed="8"/>
        <rFont val="Garamond"/>
        <family val="1"/>
        <charset val="204"/>
      </rPr>
      <t>Фінансові активи, доступні для продажу -</t>
    </r>
    <r>
      <rPr>
        <sz val="10"/>
        <color indexed="8"/>
        <rFont val="Garamond"/>
        <family val="1"/>
        <charset val="204"/>
      </rPr>
      <t xml:space="preserve"> фінансові інструменти, відмінні від деривативів, які визнані доступними для продажу або не належать до будь-якої з трьох попередніх категорій. Після первісного визнання фінансові активи, доступні для продажу, обліковуються за справедливою вартістю з відображенням нереалізованих прибутків або збитків безпосередньо в капіталі. При вибутті такої інвестиції накопичені прибуток або збитки, раніше враховані в капіталі, знаходять своє відображення у складі фінансових результатів. Фінансові активи, доступні для продажу, не мають ціни котирування на активному ринку і справедлива вартість яких не може бути достовірно оцінена керівництвом, відображаються за історичною вартістю за вирахуванням резерву знецінення, якщо така може бути застосована.</t>
    </r>
  </si>
  <si>
    <t>(б) Знецінення фінансових активів</t>
  </si>
  <si>
    <t>Фінансові активи, за винятком фінансових активів, що переоцінюються за справедливою вартістю, з відображенням переоцінки у складі прибутку або збитку, на кожну звітну дату оцінюються на наявність ознак знецінення. Збитки від знецінення визнаються, коли існують об'єктивні свідчення зменшення майбутніх грошових потоків, які піддаються надійній оцінці, пов'язаній з даним активом, як результат одної або декількох подій, що виникли після первісного визнання фінансового активу. Для фінансових активів, які оцінюються за амортизованою вартістю, сума знецінення розраховується як різниця між балансовою вартістю активу та теперішньою вартістю очікуваних майбутніх грошових потоків дисконтованих за ефективною ставкою відсотка.</t>
  </si>
  <si>
    <t>Збитки від знецінення безпосередньо зменшують балансову вартість усіх фінансових активів, за винятком торгової дебіторської заборгованості, балансова вартість якої знижується за рахунок нарахування резерву сумнівних боргів. Якщо торгова дебіторська заборгованість визнана безнадійною, вона списується за рахунок відповідного резерву. Подальше отримання відшкодування сум, раніше списаної дебіторської заборгованості, записується за кредитом рахунка резерву. Зміни в балансовій вартості нарахованого резерву відображаються у складі прибутку чи збитків.</t>
  </si>
  <si>
    <t>За винятком інструментів власного капіталу, наявних для продажу, якщо в наступному періоді сума збитків від знецінення зменшиться, і це зменшення може бути об'єктивно пов'язане з подією, що виникла після визнання знецінення, збитки від знецінення, які визнані раніше, покриваються коригуванням відповідних статей у звіті про прибутки і збитки. В даному випадку, балансова вартість фінансових інвестицій на дату покриття збитків не може перевищувати їх амортизовану вартість, яка була б відображена, якщо б збитки не були визнані.</t>
  </si>
  <si>
    <t>У відношенні цінних паперів на право власності, що наявні для продажу, будь-яке збільшення справедливої ​​вартості після визнання збитків від знецінення відноситься безпосередньо на капітал.</t>
  </si>
  <si>
    <t>(в) Фінансові зобов'язання</t>
  </si>
  <si>
    <r>
      <t xml:space="preserve">Фінансові зобов'язання, які оцінюються за амортизованою вартістю - </t>
    </r>
    <r>
      <rPr>
        <sz val="10"/>
        <color indexed="8"/>
        <rFont val="Garamond"/>
        <family val="1"/>
        <charset val="204"/>
      </rPr>
      <t>інші фінансові зобов'язання. При первісному визнанні фінансові зобов'язання відображаються за справедливою вартістю за вирахуванням витрат безпосередньо пов'язаних із здійсненням операції. У подальшому позики і кредиторська заборгованість відображаються за амортизованою вартістю з використанням методу ефективної відсоткової ставки.</t>
    </r>
  </si>
  <si>
    <t>(г) Списання фінансових активів та фінансових зобов'язань</t>
  </si>
  <si>
    <t>Фінансовий актив (або, якщо це можливо застосувати, частина фінансового активу або частина групи однотипних фінансових активів) списується з балансу в таких випадках:</t>
  </si>
  <si>
    <t>закінчився термін права отримання грошових надходжень від активу;</t>
  </si>
  <si>
    <t>термін права отримання грошових надходжень від активу не минув, однак Компанія прийняла рішення виплатити їх третій особі без істотної тимчасової затримки і в повному розмірі за договором передачі, чи Компанія передала свої права на отримання грошових надходжень від активу або а) передала більшість ризиків і вигод, пов'язаних з активом, або б) передала контроль над активом без передачі або збереження більшості ризиків і вигод, пов'язаних з активом.</t>
  </si>
  <si>
    <t xml:space="preserve">Фінансові зобов'язання списуються при їх погашенні, скасуванні або закінченні терміну права їх вимоги. Коли наявне фінансове зобов'язання замінюється іншим зобов'язанням перед тим же кредитором з суттєво відмінними умовами, або істотно змінюються умови наявного зобов'язання, така заміна або зміна показуються як списання з балансу наявного та прийняття нового зобов'язання з відображенням різниці відповідних балансових вартостей у звіті про сукупний дохід.
</t>
  </si>
  <si>
    <t>Знецінення не фінансових активів</t>
  </si>
  <si>
    <t>На кожну звітну дату визначається наявність ознак знецінення не фінансових активів. Якщо такі виявлені, а також при необхідності перевірки можливого знецінення активу за рік, що завершився, керівництво визначає суму очікуваного відшкодування такого активу. Якщо вона менша від його балансової вартості, то остання зменшується до рівня  вартості відшкодування.</t>
  </si>
  <si>
    <t>Збиток від зменшення триваючих видів діяльності знаходить своє відображення у фінансових результатах у складі категорій, відповідних до функцій знеціненого активу.</t>
  </si>
  <si>
    <t>Грошові кошти і короткострокові депозити</t>
  </si>
  <si>
    <t>Грошові кошти і короткострокові депозити в звіті про фінансовий стан включають грошові кошти в банках і в касі і короткострокові депозити з первісним строком погашення 3 місяці або менше.</t>
  </si>
  <si>
    <t>Для цілей звіту про рух грошових коштів, грошові кошти та їх еквіваленти складаються з грошових коштів та короткострокових депозитів, згідно з визначенням наведеним вище, за вирахуванням непогашених банківських овердрафтів.</t>
  </si>
  <si>
    <t>Торгова та інша кредиторська заборгованість</t>
  </si>
  <si>
    <t>Торгова кредиторська заборгованість визнається, коли контрагент виконує договірні зобов'язання і вимірюється за амортизованою вартістю, використовуючи ефективну ставку відсотка.</t>
  </si>
  <si>
    <t>Кредити і позики</t>
  </si>
  <si>
    <t>Кредити і позики спочатку визнаються за справедливою вартістю за вирахуванням супутніх витрат. Надалі кредити і позики обліковуються за амортизованою вартістю; всі різниці між сумами грошових надходжень (за вирахуванням витрат на здійснення операції) і сумами погашень відображаються у звіті про прибутки і збитки в періоді, в якому кредити і позики випущені, використовуючи метод ефективної ставки відсотка. Кредити і позики класифікуються як поточні зобов'язання, якщо у Компанії немає безумовного права відкласти погашення зобов'язань не менше ніж на один рік після дати складання балансу.</t>
  </si>
  <si>
    <t>Визнання та оцінка доходів</t>
  </si>
  <si>
    <t>Надходження від Власного капіталу</t>
  </si>
  <si>
    <t>Доходи визнаються в тій сумі, в якій імовірне надходження економічних вигод Компанії, і в той же час сума таких вигод може бути надійно визначена. Компанія визнає дохід одночасно зі збільшенням активу або зменшенням зобов'язання, яке обумовлює приріст власного капіталу (за винятком збільшення капіталу за рахунок внесків учасників підприємства), за умови, що величина доходу може бути достовірно оцінена. Дохід відображається в сумі справедливої ​​вартості активів, які отримані або будуть отримані.</t>
  </si>
  <si>
    <t xml:space="preserve">Доходи визнаються в сумі грошових коштів або їх еквівалентів, одержаних чи передбачених до отримання. Однак у разі відстрочення надходження грошових коштів або їх еквівалентів, справедлива вартість винагороди може бути меншою від отриманої або очікуваної до одержання номінальної суми грошових коштів. Коли договір фактично являє собою фінансову операцію, то справедлива вартість винагороди визначається дисконтуванням усіх майбутніх надходжень за допомогою ефективної ставки відсотку. Дохід (виручка) від реалізації продукції (товарів, робіт, послуг) не коригується на величину пов'язаної з ним сумнівної та безнадійної дебіторської заборгованості. Сума такої заборгованості визнається витратами Компанії.
</t>
  </si>
  <si>
    <t>(а) Виручка від реалізації товарів</t>
  </si>
  <si>
    <t>Виручка від реалізації товарів (продукції) визнається, коли задовольняються всі перераховані нижче умови:</t>
  </si>
  <si>
    <t>Компанія перевела на покупця значні ризики та винагороди, пов'язані з володінням товарів;</t>
  </si>
  <si>
    <t>Компанія більше не бере участь в управлінні в тій мірі, яка зазвичай асоціюється з правом володіння, і не контролює продані товари;</t>
  </si>
  <si>
    <t>сума виручки може бути достовірно оцінена;</t>
  </si>
  <si>
    <t>понесені або очікувані витрати, пов'язані з угодою, можуть бути достовірно оцінені.</t>
  </si>
  <si>
    <t>(б) Виручка від реалізації послуг</t>
  </si>
  <si>
    <t>Виручка від реалізації послуг визнається, коли задовольняються всі перераховані нижче умови:</t>
  </si>
  <si>
    <t>Капітал Компанії складається з власного капіталу, який належить засновнику, що включає в себе статутний капітал, резервний капітал, додатковий капітал та нерозподілений прибуток.</t>
  </si>
  <si>
    <t>виникнення відповідного надходження економічних вигод, пов'язаних з операцією, є ймовірним;</t>
  </si>
  <si>
    <t>є можливість надійного вимірювання витрат, понесених для здійснення угоди і витрат, необхідних для її завершення.</t>
  </si>
  <si>
    <t>Визнання та оцінка витрат</t>
  </si>
  <si>
    <t>Витрати визнаються Компанією, якщо виконуються наступні умови: сума витрат може бути надійно визначена, і виникає зменшення в майбутньому економічних вигод, пов'язаних зі зменшенням активу або збільшенням зобов'язань.</t>
  </si>
  <si>
    <t>Витрати визнаються у тому звітному періоді, в якому визнано доходи, для отримання яких вони понесені, або тоді, коли стає очевидно, що дані витрати не призведуть до отримання будь-яких доходів, незалежно від часу фактичної виплати коштів чи іншої форми їх оплати, коли економічні вигоди від їх використання зменшилися або повністю спожиті.</t>
  </si>
  <si>
    <t>Витрати, які неможливо прямо пов'язати з доходом певного періоду, відображаються у складі витрат того звітного періоду, в якому вони були здійснені.</t>
  </si>
  <si>
    <t>Якщо актив забезпечує одержання економічних вигод протягом кількох звітних періодів, то витрати визначаються шляхом систематичного розподілу його вартості між відповідними звітними періодами.</t>
  </si>
  <si>
    <t>Списання витрат майбутніх періодів проводиться рівномірно протягом періодів, до яких вони відносяться і, відповідно, протягом яких очікується отримання пов'язаної з ними економічної вигоди.</t>
  </si>
  <si>
    <t>Визнання та оцінка витрат (продовження)</t>
  </si>
  <si>
    <t>Витрати понесені у звітному періоді, але які відносяться до підготовки землі під посіви в майбутніх звітних періодах, обліковуються у звітному періоді в складі статті "Незавершене виробництво", яка, в свою чергу, входить до складу статті "Запаси" звіту про фінансове положення.</t>
  </si>
  <si>
    <t>Витрати за кредитами та позиками</t>
  </si>
  <si>
    <t>Компанія капіталізує всі витрати за кредитами і позиками, які можуть бути безпосередньо віднесені до придбання, будівництва або створення кваліфікованого активу, як частина вартості цього активу. Коли Компанія позичає грошові кошти на загальні цілі і надалі використовує їх для отримання кваліфікованого активу, сума витрат по кредитах і позиках визначається Компанією шляхом множення ставки капіталізації на суму витрат на такий актив. Ставка капіталізації являє собою середньозважену величину позикових коштів в рамках запозичень Компанії, що залишаються до погашення в ході звітного періоду, відмінних від коштів, отриманих безпосередньо в цілях отримання кваліфікованого активу.</t>
  </si>
  <si>
    <t>Інші витрати на позики, в основному, відносяться на витрати в тому періоді, в якому вони виникли.</t>
  </si>
  <si>
    <t>Для сільськогосподарського товаровиробника встановлено спеціальний режим по ПДВ, що передбачає ведення окремого податкового обліку податкових зобов'язань і податкового кредиту за цими операціями.</t>
  </si>
  <si>
    <t>Позитивна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перераховується сільськогосподарськими товаровиробниками з поточного рахунка на окремий рахунок, відкритий в установі банку, для відповідного цільового використання.</t>
  </si>
  <si>
    <t>Від'ємна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списується на інші операційні витрати періоду (з 01 січня 2012 року - зараховується сільськогосподарськими товаровиробниками у зменшення податкових зобов'язань наступних звітних періодів з певного виду діяльності).</t>
  </si>
  <si>
    <t>Умовні зобов'язання та активи</t>
  </si>
  <si>
    <t>Умовні зобов'язання не визнаються у фінансовій звітності. Подібні зобов'язання розкриваються у примітках до фінансової звітності, за винятком випадків, коли ймовірний відтік ресурсів, які втілюють у собі економічні вигоди, є несуттєвим.</t>
  </si>
  <si>
    <t xml:space="preserve">Умовні активи не визнаються у фінансовій звітності, але розкриваються у примітках до фінансової звітності в тій мірі, в якій ймовірне отримання Компанією економічних вигод. </t>
  </si>
  <si>
    <t>Забезпечення визнаються у фінансовій звітності Компанії, коли у неї є поточні юридичні або такі що випливають з практики зобов'язання, що виникли в результаті минулих подій, для погашення яких, ймовірне, вибуття ресурсів, що втілюють економічні вигоди і сума зобов'язань може бути достовірно оцінена.</t>
  </si>
  <si>
    <t>Оренда</t>
  </si>
  <si>
    <t>Оренда класифікується як фінансова, коли, за умовами оренди, орендар бере на себе всі істотні ризики і вигоди, пов'язані з володінням відповідними активами. Вся інша оренда класифікується як операційна.</t>
  </si>
  <si>
    <t>Активи, що утримуються за договорами фінансової оренди визнаються як активи Компанії за їх справедливою вартістю на дату початку оренди, або за поточною вартістю мінімальних орендних платежів. Відповідні зобов'язання перед орендодавцем відображаються в звіті про фінансовий стан як зобов'язання з фінансової оренди. Орендні платежі розподіляються між фінансовими витратами та зменшенням непогашених зобов'язань, так щоб забезпечити постійну ставку на залишок зобов'язань. Витрати з фінансової оренди визнаються безпосередньо у звіті про сукупний дохід і класифікуються як фінансові витрати.</t>
  </si>
  <si>
    <t>Доходи і витрати з операційної оренди визнаються у звіті про сукупний дохід, за методом рівномірних нарахувань протягом терміну відповідної оренди.</t>
  </si>
  <si>
    <t>ІСТОТНІ СУДЖЕННЯ, ОЦІНКИ ТА ПРИПУЩЕННЯ</t>
  </si>
  <si>
    <t>Підготовка фінансової звітності вимагає від керівництва оцінок і припущень, які впливають на звітні суми доходів, витрат, активів і зобов'язань, і розкриття умовних зобов'язань, на кінець звітного періоду. Незважаючи на це, в зв'язку з невизначеністю щодо цих оцінок, реальні результати, враховані в наступних періодах можуть відрізнятися від цих оцінок.</t>
  </si>
  <si>
    <t>Дана фінансова звітність включає оцінки керівництва щодо вартості активів, зобов'язань, сум доходів, видатків та визнання договірних зобов'язань. Ці оцінки, в основному, включають:</t>
  </si>
  <si>
    <t>(а) Знецінення основних засобів</t>
  </si>
  <si>
    <t>Відповідно до МСФЗ 36 "Знецінення активів" Компанія переглядає балансову вартість необоротних матеріальних активів (в основному основних засобів) для визначення ознак знецінення.</t>
  </si>
  <si>
    <t>Компанія використовує модель стратегічного планування для розрахунку дисконтованих грошових потоків (використовуючи метод "вартості використання" як визначено в МСФЗ 36) і таким чином оцінює вартість відшкодування основних засобів.</t>
  </si>
  <si>
    <t>Очікувані майбутні грошові потоки відображають довгострокові виробничі плани, складені на основі попереднього досвіду і ринкових очікувань.</t>
  </si>
  <si>
    <t>Застосування МСФЗ 36 вимагає ґрунтовних суджень керівництва щодо оцінок і припущень, щодо майбутніх грошових потоків і коефіцієнта дисконтування. Враховуючи характер поточного глобального економічного оточення, подібні оцінки та припущення мають високий ступінь невизначеності. Тому, інші подібні припущення можуть привести до результату, що може суттєво відрізнятися.</t>
  </si>
  <si>
    <t>(б) Термін корисного використання основних засобів</t>
  </si>
  <si>
    <t>Компанія визначає строки корисного використання, не рідше ніж один раз на рік, на кінець кожного фінансового року та, якщо очікуються відхилення від попередніх оцінок, зміни враховуються як зміни в облікових оцінках згідно з МСБО 8 "Облікові політики, зміни в облікових оцінках та помилки". Дані оцінки можуть мати істотний вплив на балансову вартість основних засобів і амортизаційні витрати протягом періоду.</t>
  </si>
  <si>
    <t>(в) Справедлива вартість біологічних активів</t>
  </si>
  <si>
    <t>Оцінка справедливої ​​вартості біологічних активів базується на методі порівняння. На справедливу вартість біологічних активів може вплинути відмінність фактичних майбутніх грошових потоків від поточних прогнозів, які зазвичай виникають як результат суттєвих змін у будь-якому факторі або припущенні, що використане для прогнозування.</t>
  </si>
  <si>
    <t>Керівництво переконане, що розрахунок суми очікуваного відшкодування найбільш чутливий до змін в таких припущеннях, як обсяг виробництва, планування витрат і цін на сільськогосподарську продукцію. Керівництво Компанії вважає, що будь-яка досить імовірна зміна в ключових припущеннях не призведе до суттєвих змін справедливої ​​вартості біологічних активів.</t>
  </si>
  <si>
    <t>Незважаючи на те, що деякі з цих припущень сформовані на основі публічних ринкових даних, більшість з них оцінені, ґрунтуючись на історичних і прогнозованих результатах діяльності Компанії.</t>
  </si>
  <si>
    <t>(в) Резерв під сумнівну заборгованість</t>
  </si>
  <si>
    <t>Компанія формує резерв під сумнівну заборгованість, щоб покрити будь-які потенційні збитки, що виникають у разі неплатоспроможності покупця. При оцінці відповідності резерву сумнівних боргів керівництво враховує поточні економічні умови в цілому, терміни простроченої дебіторської заборгованості, попередній досвід при списанні зобов'язань, платоспроможність покупця і зміни в умовах оплати. Зміни в економіці, галузі або фінансовому становищі конкретного покупця можуть спричинити коригування суми резерву під сумнівну заборгованість, відображеної у фінансовій звітності.</t>
  </si>
  <si>
    <t>ВИРУЧКА</t>
  </si>
  <si>
    <t>Виручка від реалізації сільськогосподарської продукції:</t>
  </si>
  <si>
    <t>насіння буряка [і]</t>
  </si>
  <si>
    <t>P.701.01</t>
  </si>
  <si>
    <t>ячмінь</t>
  </si>
  <si>
    <t>P.701.06</t>
  </si>
  <si>
    <t>пшениця</t>
  </si>
  <si>
    <t>P.701.05</t>
  </si>
  <si>
    <t>соняшник</t>
  </si>
  <si>
    <t>P.701.03</t>
  </si>
  <si>
    <t>інші сільськогосподарські культури</t>
  </si>
  <si>
    <t>P.701.20</t>
  </si>
  <si>
    <t>P.701.02</t>
  </si>
  <si>
    <t xml:space="preserve">Виручка від реалізації  послуг  надання  фінансових кредитів       </t>
  </si>
  <si>
    <t>P.703</t>
  </si>
  <si>
    <t>Виручка від реалізації не викупленого майна</t>
  </si>
  <si>
    <t>P.702</t>
  </si>
  <si>
    <t>СОБІВАРТІСТЬ</t>
  </si>
  <si>
    <t>Сировина та матеріали</t>
  </si>
  <si>
    <t>P.901.01</t>
  </si>
  <si>
    <t>P.901.19</t>
  </si>
  <si>
    <t>P.901</t>
  </si>
  <si>
    <t>Заробітна плата та пов'язанні з нею витрати</t>
  </si>
  <si>
    <t>P.901.04</t>
  </si>
  <si>
    <t>P.901.14</t>
  </si>
  <si>
    <t>P.901.15</t>
  </si>
  <si>
    <t>Витрати на оренду</t>
  </si>
  <si>
    <t>P.901.16</t>
  </si>
  <si>
    <t>Витрати на охорону</t>
  </si>
  <si>
    <t>P.901.02</t>
  </si>
  <si>
    <t>Амортизація основних засобів</t>
  </si>
  <si>
    <t>P.901.06</t>
  </si>
  <si>
    <t>P.901.20</t>
  </si>
  <si>
    <t>P.902</t>
  </si>
  <si>
    <t>P.901.08</t>
  </si>
  <si>
    <t>P.901.10</t>
  </si>
  <si>
    <t>P.901.12</t>
  </si>
  <si>
    <t>Інші</t>
  </si>
  <si>
    <t>P.90.С</t>
  </si>
  <si>
    <t>ЗАГАЛЬНІ ТА АДМІНІСТРАТИВНІ ВИТРАТИ</t>
  </si>
  <si>
    <t>P.92.01</t>
  </si>
  <si>
    <t>P.92.14</t>
  </si>
  <si>
    <t>P.92.15</t>
  </si>
  <si>
    <t>Консультационі  послуги</t>
  </si>
  <si>
    <t>P.92.12</t>
  </si>
  <si>
    <t>P.92.07</t>
  </si>
  <si>
    <t>Технічне обслуговування</t>
  </si>
  <si>
    <t>P.92.02</t>
  </si>
  <si>
    <t>P.92.09</t>
  </si>
  <si>
    <t>P.92.11</t>
  </si>
  <si>
    <t>Зв'язок</t>
  </si>
  <si>
    <t>P.92.04</t>
  </si>
  <si>
    <t>Відрядження</t>
  </si>
  <si>
    <t>P.92.06</t>
  </si>
  <si>
    <t>Податки, мита та збори</t>
  </si>
  <si>
    <t>P.92.05</t>
  </si>
  <si>
    <t>P.92.20</t>
  </si>
  <si>
    <t>P.92.08</t>
  </si>
  <si>
    <t>ІНШІ ДОХОДИ/(ВИТРАТИ), НЕТТО</t>
  </si>
  <si>
    <t>Інші доходи:</t>
  </si>
  <si>
    <t>Доходи/(витрати) від супутніх послуг, нетто</t>
  </si>
  <si>
    <t>P.714</t>
  </si>
  <si>
    <t>P.945</t>
  </si>
  <si>
    <t>Інші витрати:</t>
  </si>
  <si>
    <t>Визнані штрафи, пені та неустойки</t>
  </si>
  <si>
    <t>P.948</t>
  </si>
  <si>
    <t>Нарахування резерву під сумнівну заборгованість</t>
  </si>
  <si>
    <t>P.944</t>
  </si>
  <si>
    <t>Втрати та знецінення запасів</t>
  </si>
  <si>
    <t>P.947</t>
  </si>
  <si>
    <t>P.949.03_RP</t>
  </si>
  <si>
    <t>P.746</t>
  </si>
  <si>
    <t>P.976</t>
  </si>
  <si>
    <t>P.978</t>
  </si>
  <si>
    <t>P.711</t>
  </si>
  <si>
    <t>P.942</t>
  </si>
  <si>
    <t>P.949</t>
  </si>
  <si>
    <t>ОПОДАТКУВАННЯ</t>
  </si>
  <si>
    <t>ВИТРАТИ НА ЗАРОБІТНУ ПЛАТУ</t>
  </si>
  <si>
    <t>Витрати на оплату праці</t>
  </si>
  <si>
    <t>P.932.01</t>
  </si>
  <si>
    <t>P.949.01</t>
  </si>
  <si>
    <t>Внески на соціальні заходи</t>
  </si>
  <si>
    <t>P.932.02</t>
  </si>
  <si>
    <t>Витрати на створення резерву майбутніх виплат персоналу</t>
  </si>
  <si>
    <t>Заробітна плата виробничого персоналу 
та пов'язані з нею витрати</t>
  </si>
  <si>
    <t>Заробітна плата адміністративного персоналу
та пов'язані з нею витрати</t>
  </si>
  <si>
    <t>Середньооблікова чисельність працівників</t>
  </si>
  <si>
    <t>Витрати на заробітну плату вищого керівництва:</t>
  </si>
  <si>
    <t>ОСНОВНІ ЗАСОБИ</t>
  </si>
  <si>
    <t>,</t>
  </si>
  <si>
    <t>Інструменти, прилади</t>
  </si>
  <si>
    <t>Інші основні засоби</t>
  </si>
  <si>
    <t>Разом</t>
  </si>
  <si>
    <t>N/A</t>
  </si>
  <si>
    <t>A01.01</t>
  </si>
  <si>
    <t>A01.02</t>
  </si>
  <si>
    <t>A01.03</t>
  </si>
  <si>
    <t>A01.04</t>
  </si>
  <si>
    <t>A01.05</t>
  </si>
  <si>
    <t>A01.07</t>
  </si>
  <si>
    <t>A01.06</t>
  </si>
  <si>
    <t>Первісна вартість:</t>
  </si>
  <si>
    <t>Надходження</t>
  </si>
  <si>
    <t>Трансфер</t>
  </si>
  <si>
    <t>Вибуття</t>
  </si>
  <si>
    <t>Накопичена амортизація:</t>
  </si>
  <si>
    <t>Нарахування амортизації</t>
  </si>
  <si>
    <t>Залишкова вартість:</t>
  </si>
  <si>
    <t>Станом на 31 грудня 2011 та 2010 року, та 1 січня 2010 року, основні засоби Компанії виступали забезпеченням довгострокових та короткострокових кредитів та позик (Примітки 19, 20). Балансова вартість основних засобів, які виступали в якості забезпечення була представлена наступним чином:</t>
  </si>
  <si>
    <t>Послідовно аналізуючи зазначені згідно МСФЗ 36 "Знецінення активів" ознаки можливої наявності знецінення, необхідно зазначити наступне: активи Компанії нормально експлуатуються, знаходяться в доброму стані, обладнання своєчасно обслуговується. Таким чином, немає підстав вважати, що вартість комплексу активів знизилась більше, ніж передбачалось, виходячи з нормальних умов його експлуатації.</t>
  </si>
  <si>
    <t>АВАНСИ ВИДАНІ ТА ІНШІ ОБОРОТНІ АКТИВИ</t>
  </si>
  <si>
    <t>Аванси видані</t>
  </si>
  <si>
    <t>A.371</t>
  </si>
  <si>
    <t>Інші оборотні активи</t>
  </si>
  <si>
    <t>A.377</t>
  </si>
  <si>
    <t>A.377.01</t>
  </si>
  <si>
    <t>A.651.01</t>
  </si>
  <si>
    <t>A.652</t>
  </si>
  <si>
    <t>A.641.02</t>
  </si>
  <si>
    <t>ГРОШОВІ КОШТИ ТА ЇХ ЕКВІВАЛЕНТИ</t>
  </si>
  <si>
    <t>Грошові кошти на банківських рахунках</t>
  </si>
  <si>
    <t>A.311</t>
  </si>
  <si>
    <t>A.301</t>
  </si>
  <si>
    <t>СТАТУТНИЙ КАПІТАЛ</t>
  </si>
  <si>
    <t>Розмір статутного капіталу</t>
  </si>
  <si>
    <t>%</t>
  </si>
  <si>
    <t>Учасник</t>
  </si>
  <si>
    <t>Приватне ТОВ "Голден Клаб Лімітед"</t>
  </si>
  <si>
    <t>ТОВ "Євролуч"</t>
  </si>
  <si>
    <t>Станом на 1 січня 2010 року, кредити та позики які залишилися до погашення Компанією фінансовим установам та іншим сторонам були представлені наступним чином:</t>
  </si>
  <si>
    <t>Кредитор</t>
  </si>
  <si>
    <t>Вид позики</t>
  </si>
  <si>
    <t>Дата погашення</t>
  </si>
  <si>
    <t>Відсоткова ставка</t>
  </si>
  <si>
    <t>Сума забор-гованості</t>
  </si>
  <si>
    <t>Поточна частина заборгованості</t>
  </si>
  <si>
    <t>Novelon Ltd</t>
  </si>
  <si>
    <t>кредитна лінія</t>
  </si>
  <si>
    <t>євро</t>
  </si>
  <si>
    <t>ПАТ "Приватбанк"</t>
  </si>
  <si>
    <t>долар США</t>
  </si>
  <si>
    <t>Станом на 31 грудня 2011 та 2010 року, та 1 січня 2010 року, зобов'язання за довгостроковими кредитами та позиками були забезпечені заставним майном: основними засобами (Примітка 12).</t>
  </si>
  <si>
    <t>КОРОТКОСРОКОВІ КРЕДИТИ ТА ПОЗИКИ</t>
  </si>
  <si>
    <t>Станом на 31 грудня 2011 та 2010 року, та 1 січня 2010 року, короткострокові кредити та позики були представлені наступним чином:</t>
  </si>
  <si>
    <t>L06.02</t>
  </si>
  <si>
    <t>Станом на 31 грудня 2011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</si>
  <si>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Дата 
погашення</t>
  </si>
  <si>
    <t>Сума заборгованості</t>
  </si>
  <si>
    <t>ПАТ "Райффайзен 
Банк Аваль"</t>
  </si>
  <si>
    <t>українська гривня</t>
  </si>
  <si>
    <t>Станом на 31 грудня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</si>
  <si>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ВАТ "Ощадбанк"</t>
  </si>
  <si>
    <t>Станом на 1 січня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</si>
  <si>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Аграрний Фонд</t>
  </si>
  <si>
    <t>кредит</t>
  </si>
  <si>
    <t>Станом на 31 грудня 2011 та 2010 року, та 1 січня 2010 року, зобов'язання за короткостроковими кредитами та позиками були забезпечені заставним майном: основними засобами (Примітка 12).</t>
  </si>
  <si>
    <t>ТОРГОВА КРЕДИТОРСЬКА ЗАБОРГОВАНІСТЬ</t>
  </si>
  <si>
    <t>L.631</t>
  </si>
  <si>
    <t>L.632</t>
  </si>
  <si>
    <t>ПЕРЕДПЛАТИ ОДЕРЖАНІ ТА ІНШІ КОРОТКОСТРОКОВІ ЗОБОВ'ЯЗАННЯ</t>
  </si>
  <si>
    <t>Податки та збори</t>
  </si>
  <si>
    <t>L.654</t>
  </si>
  <si>
    <t>L.641.01</t>
  </si>
  <si>
    <t>L.641.02</t>
  </si>
  <si>
    <t>L.642.02</t>
  </si>
  <si>
    <t>L.651</t>
  </si>
  <si>
    <t>Інші короткострокові зобов'язання</t>
  </si>
  <si>
    <t>L.685.01</t>
  </si>
  <si>
    <t>L.661</t>
  </si>
  <si>
    <t>L.685.03</t>
  </si>
  <si>
    <t>L.685</t>
  </si>
  <si>
    <t>КОНТРАКТНІ ТА УМОВНІ ЗОБОВ'ЯЗАННЯ</t>
  </si>
  <si>
    <t>(а) Економічна ситуація</t>
  </si>
  <si>
    <t>Операційна діяльність Компанії здійснюється в Україні. Закони та інші нормативні акти, що впливають на діяльність підприємств в Україні, можуть підлягати змінам за невеликі проміжки часу. Як результат цього, активи та операційна діяльність Компанії можуть підлягати ризику в разі будь-яких несприятливих змін у політичному та економічному середовищі.</t>
  </si>
  <si>
    <t>(б) Оподаткування</t>
  </si>
  <si>
    <t>Внаслідок нестабільного економічного середовища в Україні податкові органи приділяють все більше уваги суб'єктам підприємницької діяльності. У зв'язку з цим, місцеве та загальнодержавне податкове  законодавство постійно змінюються. Положення різних законодавчих та нормативно-правових актів не завжди чітко сформульовані і їх інтерпретація залежить від думки посадових осіб податкових органів та Міністерства фінансів. Нерідкі випадки розбіжності у думках між місцевими, регіональними та республіканськими податковими органами. У відповідних нормативно-правових актах, законах, постановах існує режим штрафів та пені за заявлені чи виявлені порушення. Штрафні санкції включають конфіскацію спірної суми (за порушення законодавства), а також штрафи. Ці факти створюють податкові ризики, значно перевищуючі ризики в країнах з більш розвинутими податковими системами.</t>
  </si>
  <si>
    <t>(в) Пенсійні та інші зобов'язання, пов'язані з виплатою заробітної плати співробітникам</t>
  </si>
  <si>
    <t>(г) Юридичні питання</t>
  </si>
  <si>
    <t>У ході своєї звичайної господарської діяльності Компанія бере участь у судових розглядах та до неї висуваються різні претензії.</t>
  </si>
  <si>
    <t>Станом на звітні дати Компанія не виступала стороною в жодному судовому процесі.</t>
  </si>
  <si>
    <t>ПОВ'ЯЗАНІ СТОРОНИ</t>
  </si>
  <si>
    <t>Для цілей даної фінансової звітності, сторона вважається пов'язаною, якщо одна компанія здатна контролювати іншу або має значний вплив на неї при прийнятті фінансових чи операційних рішень, що визначено МСБО 24 "Розкриття інформації щодо пов'язаних сторін". При визначенні, чи є компанія пов'язаною стороною з Компанією, основна увага приділяється сутності відносин, а не їх юридичній формі.</t>
  </si>
  <si>
    <t>Пов'язані сторони можуть вступати в операції, що неприпустимі для непов'язаних сторін. Операції між пов'язаними сторонами можуть здійснюватися на умовах, які значно відрізняються від умов здійснення операцій між непов'язаними сторонами.</t>
  </si>
  <si>
    <t>Терміни та умови операцій з пов'язаними сторонами</t>
  </si>
  <si>
    <t xml:space="preserve">Залишки заборгованості на кінець року не захищені забезпеченням, на них не нараховуються відсотки та їх погашення відбувається в грошовій формі. Гарантій пов'язаній стороні надано не було. </t>
  </si>
  <si>
    <t>ПОЛІТИКА УПРАВЛІННЯ ФІНАНСОВИМИ РИЗИКАМИ</t>
  </si>
  <si>
    <t>Управління ризиками відіграє важливу роль в операційній діяльності Компанії, яке здійснюється в ході постійного процесу оцінки та визначення рівнів ризику, та засновано на системі внутрішнього контролю. В ході процесу стратегічного планування, керівництво Компанії також оцінює ризики ведення діяльності, такі як зміна середовища, технології або зміна галузі. Основні ризики, властиві діяльності Компанії, включають кредитні ризики, ризик ліквідності та ринковий ризик. Керівництво Компанії розглядає і затверджує принципи управління кожним із зазначених ризиків.</t>
  </si>
  <si>
    <t>а)  Управління капіталом</t>
  </si>
  <si>
    <t>Основна мета управління капіталом Компанії полягає у підтримці можливості продовження її діяльності і розширення бізнесу, а також максимізації прибутковості власного капіталу через підтримку оптимального балансу власного та позикового капіталу.</t>
  </si>
  <si>
    <t xml:space="preserve">Компанія здійснює контроль за капіталом за допомогою коефіцієнта фінансового важеля, який розраховується шляхом ділення чистої заборгованості на суму капіталу та чистої заборгованості. </t>
  </si>
  <si>
    <t>а)  Управління капіталом (продовження)</t>
  </si>
  <si>
    <t>Довгострокові кредити та позики</t>
  </si>
  <si>
    <t>Чиста заборгованість</t>
  </si>
  <si>
    <t>Капітал та чиста заборгованість</t>
  </si>
  <si>
    <t>Коефіцієнт фінансового важеля</t>
  </si>
  <si>
    <t>б)  Ринковий ризик</t>
  </si>
  <si>
    <t>Ринковий ризик - це ризик того, що справедлива вартість майбутніх грошових потоків за фінансовими інструментами буде коливатися внаслідок зміни ринкових цін. Ринкові ціни включають в себе наступні ризики: валютний ризик, ризик зміни відсоткової ставки, інший ціновий ризик.</t>
  </si>
  <si>
    <t>Ризик процентної ставки</t>
  </si>
  <si>
    <t>Ризик зміни процентної ставки виникає внаслідок можливості того, що зміни в процентних ставках негативно вплинуть на майбутні грошові потоки або справедливу вартість фінансових інструментів.</t>
  </si>
  <si>
    <t>Валютний ризик</t>
  </si>
  <si>
    <t>Валютний ризик виникає внаслідок можливості того, що зміни курсів валют будуть здійснювати негативний вплив на майбутні грошові потоки чи справедливу вартість фінансових інструментів.</t>
  </si>
  <si>
    <t>в) Ризик ліквідності</t>
  </si>
  <si>
    <t>Ризик ліквідності - це ризик того, що Компанія не зможе виконати свої зобов'язання з виплат при настанні строку їх погашення у звичайних або непередбачених умовах.</t>
  </si>
  <si>
    <t>До 3 місяців</t>
  </si>
  <si>
    <t>Від 3 до 12 місяців</t>
  </si>
  <si>
    <t>Від 1 до 5 років</t>
  </si>
  <si>
    <t>Фінансові активи:</t>
  </si>
  <si>
    <t>Торгова дебіторська заборгованість</t>
  </si>
  <si>
    <t>Фінансові зобов'язання:</t>
  </si>
  <si>
    <t>Інша кредиторська заборгованість</t>
  </si>
  <si>
    <t>Нетто позиція</t>
  </si>
  <si>
    <t>в) Кредитний ризик</t>
  </si>
  <si>
    <t>Фінансові інструменти, за якими у Компанії може з'явитися значний кредитний ризик, представлені, в основному, торговою та іншою дебіторською заборгованістю, а також грошовими коштами та їх еквівалентами. Грошові кошти розміщуються в фінансових установах, які на період розміщення вважаються достатньо надійними. Керівництво застосовує кредитну політику та здійснює постійний контроль за схильністю до кредитного ризику.</t>
  </si>
  <si>
    <t xml:space="preserve">В наступній таблиці представлено максимальний розмір кредитного ризику за компонентами балансу. Максимальний розмір ризику представлено у загальній сумі, не враховуючи вплив зниження ризику внаслідок використання генеральних угод про взаємозалік та угод про надання забезпечення. </t>
  </si>
  <si>
    <t>Загальний розмір кредитного ризику</t>
  </si>
  <si>
    <t>Компанія створює забезпечення на суму дебіторської заборгованості, термін сплати якої настав, наступним чином:</t>
  </si>
  <si>
    <t>Кількість днів прострочення</t>
  </si>
  <si>
    <t>% нарахування</t>
  </si>
  <si>
    <t>До 30 днів</t>
  </si>
  <si>
    <t>31-90 днів</t>
  </si>
  <si>
    <t>91-180 днів</t>
  </si>
  <si>
    <t>181-365 днів</t>
  </si>
  <si>
    <t>більш ніж 365 днів</t>
  </si>
  <si>
    <t xml:space="preserve">Рух резерву під сумнівну заборгованість протягом звітного періоду було представлено наступним чином: </t>
  </si>
  <si>
    <t>Сальдо на 1 січня</t>
  </si>
  <si>
    <t>Нарахування резерву</t>
  </si>
  <si>
    <t>Сальдо на 31 грудня</t>
  </si>
  <si>
    <t>СПРАВЕДЛИВА ВАРТІСТЬ ФІНАНСОВИХ ІНСТРУМЕНТІВ</t>
  </si>
  <si>
    <t>Справедлива вартість - це сума грошових коштів, на яку фінансовий інструмент може бути обміняний в ході поточних операцій (відмінною від вимушеного продажу або ліквідації) між зацікавленими сторонами і яка найкращим чином може бути підтверджена ринковим котируванням. Справедлива вартість фінансових активів та зобов'язань, що відображаються за амортизаційною вартістю, оцінюється шляхом дисконтування майбутніх грошових потоків, очікуваних до одержання згідно з чинними контрактами, за поточною ринковою відсотковою ставкою, доступною для Компанії, для подібних фінансових інструментів з аналогічним терміном погашення. Керівництво вважає, що балансова вартість фінансових активів та зобов'язань приблизно дорівнює їх справедливій вартості.</t>
  </si>
  <si>
    <t>ПОДІЇ ПІСЛЯ ЗВІТНОГО ПЕРІОДУ</t>
  </si>
  <si>
    <t>Суттєвих  подій після звітного періоду не має.</t>
  </si>
  <si>
    <t>Проверка 2011</t>
  </si>
  <si>
    <t>Cod  IFRS 1</t>
  </si>
  <si>
    <t>Cod  IFRS 2</t>
  </si>
  <si>
    <t>Cod  IFRS 3</t>
  </si>
  <si>
    <t>ПТ ЛОМБАРД "МЕРКУРІЙ"</t>
  </si>
  <si>
    <t>Фінансова звітність</t>
  </si>
  <si>
    <t>Заява керівництва про відповідальність</t>
  </si>
  <si>
    <t>Звіт про фінансове положення</t>
  </si>
  <si>
    <t>Звіт про сукупний дохід</t>
  </si>
  <si>
    <t>Звіт про зміни у власному капіталі</t>
  </si>
  <si>
    <t>Звіт про рух грошових коштів</t>
  </si>
  <si>
    <t>Примітки до фінансової звітності:</t>
  </si>
  <si>
    <t>1.</t>
  </si>
  <si>
    <t>2.</t>
  </si>
  <si>
    <t>Додатковий капітал</t>
  </si>
  <si>
    <t>Резервний капітал</t>
  </si>
  <si>
    <t xml:space="preserve">існує ймовірність того, що економічні вигоди, пов'язані з угодою, надійдуть в Компанію; </t>
  </si>
  <si>
    <t xml:space="preserve">є можливість надійного вимірювання стадії завершеності операції за станом на звітну дату; </t>
  </si>
  <si>
    <t>На 31 грудня 2017 року</t>
  </si>
  <si>
    <t>Станом на 31 грудня 2017 та 31 грудня 2016 року, грошові кошти та їх еквіваленти були представлені наступним чином:</t>
  </si>
  <si>
    <t>За рik, що закінчився 31 грудня 2018 року</t>
  </si>
  <si>
    <t>ЗАЯВА КЕРІВНИЦТВА ПРО ВІДПОВІДАЛЬНІСТЬ 
ЗА ПІДГОТОВКУ ТА ЗАТВЕРДЖЕННЯ ФІНАНСОВОЇ ЗВІТНОСТІ
ЗА РОКИ, ЩО ЗАКІНЧИЛИСЯ 31 ГРУДНЯ 2018, 2017 ТА 2016 РОКУ</t>
  </si>
  <si>
    <t>Керівництво ПТ ЛОМБАРД "МЕРКУРІЙ" (надалі - Компанія) несе відповідальність за підготовку фінансової звітності, що достовірно відображає у всіх суттєвих аспектах фінансовий стан Компанії станом на 31 грудня 2018, 2017, та 2016 року,  а також результати її діяльності, рух грошових коштів і зміни в капіталі за рік, що закінчився 31 грудня 2018 року, у відповідності до Міжнародних Стандартів Фінансової Звітності (надалі - МСФЗ).</t>
  </si>
  <si>
    <t>Дана фінансова звітність станом на 31 грудня 2018  року, що підготовлена відповідно до МСФЗ, затверджена від імені керівництва Компанії 1 березня  2019 року.</t>
  </si>
  <si>
    <t>СТАНОМ НА 31 ГРУДНЯ 2018, 2017 ТА 2016 РОКУ</t>
  </si>
  <si>
    <t>31 грудня
2016 року</t>
  </si>
  <si>
    <t>31 грудня 
2017 року</t>
  </si>
  <si>
    <t>31 грудня 
2018  року</t>
  </si>
  <si>
    <t>На 31 грудня 2018 року</t>
  </si>
  <si>
    <t>Цей повний комплект фінансової звітності відповідно до МСФЗ, в тому числі звіт про фінансове становище, відповідному звіти про сукупний дохід, про зміни капіталу та про рух грошових коштів, а також порівняльна інформація за попередній рік, був підготовлений за рік, що закінчився 31 грудня 2018.</t>
  </si>
  <si>
    <r>
      <rPr>
        <i/>
        <sz val="10"/>
        <color indexed="8"/>
        <rFont val="Garamond"/>
        <family val="1"/>
        <charset val="204"/>
      </rPr>
      <t xml:space="preserve">Фінансові активи, що відображаються за справедливою вартістю з визнанням прибутку або збитку - </t>
    </r>
    <r>
      <rPr>
        <sz val="10"/>
        <color indexed="8"/>
        <rFont val="Garamond"/>
        <family val="1"/>
        <charset val="204"/>
      </rPr>
      <t>фінансові активи, утримувані для продажу, та фінансові активи, заявлені до відображення при первісному визнанні за справедливою вартістю з відображенням прибутку або збитку. Станом на 31 грудня 2018, 2017 та 2016 року у Компанії не було фінансових активів в даній категорії.</t>
    </r>
  </si>
  <si>
    <r>
      <t xml:space="preserve">Фінансові зобов'язання, що відображаються за справедливою вартістю з визнанням прибутку або збитку - </t>
    </r>
    <r>
      <rPr>
        <sz val="10"/>
        <color indexed="8"/>
        <rFont val="Garamond"/>
        <family val="1"/>
        <charset val="204"/>
      </rPr>
      <t>фінансові зобов'язання, утримувані з метою торгівлі, і фінансові зобов'язання, заявлені до відображення при первісному визнанні за справедливою вартістю з відображенням прибутку або збитку. Станом на 31 грудня 2018, 2017 та 2016 року у Компанії не було фінансових зобов'язань у даній категорії.</t>
    </r>
  </si>
  <si>
    <t>За рік, що закінчивися 31 грудня 2018 року, виручка була представлена наступним чином:</t>
  </si>
  <si>
    <t>За роки, що закінчився 31 грудня 2018  року, собівартість в розрізі елементів витрат була представлена наступним чином:</t>
  </si>
  <si>
    <t>ЗА РІК, ЩО ЗАКІНЧИВСЯ 31 ГРУДНЯ 2018 РОКУ</t>
  </si>
  <si>
    <t>За роки, що закінчилися 31 грудня 2018 року, загальні та адміністративні витрати були представлені наступним чином:</t>
  </si>
  <si>
    <t>За рік, що закінчилися 31 грудня 2018, інші доходи/(витрати) були представлені наступним чином:</t>
  </si>
  <si>
    <t>Податковий кодекс України передбачає поступове зниження ставки податку на прибуток протягом наступних років (з 21%, що діє з 1 січня 2012 року, до 16%, діючої з 1 січня 2014 року між тім не вступила у дію). Відстрочені податкові активи та зобов'язання станом на 31 грудня 2018 року, 31 грудня 2017 та 31 грудня 2016 були оцінені на підставі ставки оподаткування, яка за очікуваннями буде використана в період, коли відбудеться реверс тимчасових різниць .</t>
  </si>
  <si>
    <t>Суми  відстрочених податкових активів та зобов'язань станом на 31 грудня 2018 року, 31 грудня 2017 року та 31 грудня 2016 не були суттєвими, тому не були враховані при розрахунку фінансових показників звітності</t>
  </si>
  <si>
    <t>Витрати на заробітну плату за роки, що закінчилися 31 грудня 2018 року, були представлені наступним чином:</t>
  </si>
  <si>
    <t>Станом на 31 грудня 2018 та 2017 року, основні засоби були представлені наступним чином:</t>
  </si>
  <si>
    <t>Станом на 31 грудня 2018 та 31 грудня 2017 року, аванси видані та інші оборотні активи були представлені наступним чином:</t>
  </si>
  <si>
    <t>Статутний капітал станом на 31 грудня 2018  року був представлений наступним чином:</t>
  </si>
  <si>
    <r>
      <t xml:space="preserve">Протягом року, що закінчився 31 грудня 2018, </t>
    </r>
    <r>
      <rPr>
        <sz val="10"/>
        <color rgb="FFFF0000"/>
        <rFont val="Garamond"/>
        <family val="1"/>
        <charset val="204"/>
      </rPr>
      <t xml:space="preserve"> </t>
    </r>
    <r>
      <rPr>
        <sz val="10"/>
        <rFont val="Garamond"/>
        <family val="1"/>
        <charset val="204"/>
      </rPr>
      <t>відбулися  зміни</t>
    </r>
    <r>
      <rPr>
        <sz val="10"/>
        <color rgb="FFFF0000"/>
        <rFont val="Garamond"/>
        <family val="1"/>
        <charset val="204"/>
      </rPr>
      <t xml:space="preserve"> </t>
    </r>
    <r>
      <rPr>
        <sz val="10"/>
        <color indexed="8"/>
        <rFont val="Garamond"/>
        <family val="1"/>
        <charset val="204"/>
      </rPr>
      <t>по збільшенню складеного капіталу , склад учасників і  структура капіталу не змінилася.</t>
    </r>
  </si>
  <si>
    <t>Станом на 31 грудня 2018, 31 грудня 2017,  та 31 грудня  2016 року,  торгова кредиторська заборгованість була представлена наступним чином:</t>
  </si>
  <si>
    <t>Станом на 31 грудня 2018, 31 грудня 2017 та 31 грудня 2016 року, передплати одержані та інші короткострокові зобов'язання були представлені наступним чином:</t>
  </si>
  <si>
    <t>Співробітники Компанії отримують пенсійне забезпечення від Пенсійного фонду, державної української організації, у відповідності з нормативними документами та законами України. Компанія зобов'язана відраховувати визначений відсоток заробітної плати до Пенсійного фонду з метою виплати пенсій. Єдиним зобов'язанням Компанії по відношенню до даного пенсійного плану є відрахування певного відсотку зарплати до Пенсійного фонду. Станом на 31 грудня 2018 року, 2017 року та 2016 року Компанія не мала зобов'язань за додатковими пенсійними виплатами, медичним обслуговуванням, страховими чи іншими виплатами після виходу на пенсію перед своїми співробітниками чи іншими працівниками.</t>
  </si>
  <si>
    <t>Протягом 2018 року не було змін у підході Компанії до управління капіталом.</t>
  </si>
  <si>
    <t>Компанія не була схильна до валютного ризику станом на 31 грудня 2018 року, 31 грудня 2017 року та 31 грудня 2016 року, оскільки не мала жодних монетарних активів або зобов'язань деномінованих в іноземній валюті.</t>
  </si>
  <si>
    <t xml:space="preserve">Протягом 2018 року, Компанія обкладалися податком на прибуток за ставкою 18% </t>
  </si>
  <si>
    <t>Договірні терміни погашення по фінансовим активам та зобов'язанням станом на 1 січня 2019 року представлені наступним чином:</t>
  </si>
  <si>
    <r>
      <t>За рік, що закінчився 31 грудня</t>
    </r>
    <r>
      <rPr>
        <sz val="10"/>
        <rFont val="Garamond"/>
        <family val="1"/>
        <charset val="204"/>
      </rPr>
      <t xml:space="preserve"> 2018</t>
    </r>
    <r>
      <rPr>
        <sz val="10"/>
        <color rgb="FFFF0000"/>
        <rFont val="Garamond"/>
        <family val="1"/>
        <charset val="204"/>
      </rPr>
      <t xml:space="preserve"> </t>
    </r>
    <r>
      <rPr>
        <sz val="10"/>
        <color indexed="8"/>
        <rFont val="Garamond"/>
        <family val="1"/>
        <charset val="204"/>
      </rPr>
      <t>року винагорода ключового управлінського персоналу склала 3504 доларів США .</t>
    </r>
  </si>
  <si>
    <t xml:space="preserve">8. </t>
  </si>
  <si>
    <t>ЗМІСТ                                                                                                                                                                     Стор.</t>
  </si>
  <si>
    <t>2.3</t>
  </si>
  <si>
    <t>Основні засоби (продовження)</t>
  </si>
  <si>
    <t>2.7</t>
  </si>
  <si>
    <t>Фінансові інструменти (продовження)</t>
  </si>
  <si>
    <t>2.8</t>
  </si>
  <si>
    <t>2.9</t>
  </si>
  <si>
    <t>2.10</t>
  </si>
  <si>
    <t>2.11</t>
  </si>
  <si>
    <t>2.13</t>
  </si>
  <si>
    <t>Визнання та оцінка доходів (продовження)</t>
  </si>
  <si>
    <t>2.15</t>
  </si>
  <si>
    <t>2.16</t>
  </si>
  <si>
    <t>2.17</t>
  </si>
  <si>
    <t>2.18</t>
  </si>
  <si>
    <t>Грошові кошті</t>
  </si>
  <si>
    <t>2.4</t>
  </si>
  <si>
    <t>2.12</t>
  </si>
  <si>
    <t>Примітки на стор.8-21 є невідміною частиною данної фінансової звітності</t>
  </si>
</sst>
</file>

<file path=xl/styles.xml><?xml version="1.0" encoding="utf-8"?>
<styleSheet xmlns="http://schemas.openxmlformats.org/spreadsheetml/2006/main">
  <numFmts count="26">
    <numFmt numFmtId="43" formatCode="_-* #,##0.00_р_._-;\-* #,##0.00_р_._-;_-* &quot;-&quot;??_р_._-;_-@_-"/>
    <numFmt numFmtId="164" formatCode="#,##0_);[Black]\(#,##0\);&quot;-&quot;_)"/>
    <numFmt numFmtId="165" formatCode="#,##0_);[Red]\(#,##0\);&quot;-&quot;_)"/>
    <numFmt numFmtId="166" formatCode="_-* #,##0_р_._-;\-* #,##0_р_._-;_-* &quot;-&quot;??_р_._-;_-@_-"/>
    <numFmt numFmtId="167" formatCode="#,##0.000_ ;\-#,##0.000\ "/>
    <numFmt numFmtId="168" formatCode="0.0000"/>
    <numFmt numFmtId="169" formatCode="0.0%"/>
    <numFmt numFmtId="170" formatCode="_-* #,##0.0000_р_._-;\-* #,##0.0000_р_._-;_-* &quot;-&quot;??_р_._-;_-@_-"/>
    <numFmt numFmtId="171" formatCode="\€#,##0.0_);&quot;(€&quot;#,##0.0\);@_)"/>
    <numFmt numFmtId="172" formatCode="#,##0.000\p_);\(#,##0.000\)"/>
    <numFmt numFmtId="173" formatCode="#,##0.000000000000000000000000000000000000000_);\(#,##0.000000000000000000000000000000000000000\);&quot;- &quot;"/>
    <numFmt numFmtId="174" formatCode="* #,##0_);* \(#,##0\);\-??_);@"/>
    <numFmt numFmtId="175" formatCode="\€#,##0;&quot;-€&quot;#,##0"/>
    <numFmt numFmtId="176" formatCode="_-* #,##0_-;\-* #,##0_-;_-* \-??_-;_-@_-"/>
    <numFmt numFmtId="177" formatCode=";;;"/>
    <numFmt numFmtId="178" formatCode="#,##0;[Red]\-#,##0"/>
    <numFmt numFmtId="179" formatCode="#,##0.0000000000000000000000000000000000000000_);\(#,##0.0000000000000000000000000000000000000000\);&quot;- &quot;"/>
    <numFmt numFmtId="180" formatCode="#,##0_);\(#,##0\);&quot;- &quot;"/>
    <numFmt numFmtId="181" formatCode="#,##0.00;[Red]\-#,##0.00"/>
    <numFmt numFmtId="182" formatCode="_(* #,##0_);_(* \(#,##0\);_(* \-_);_(@_)"/>
    <numFmt numFmtId="183" formatCode="#,###_ ;[Black]\(#,##0\);_-* \-"/>
    <numFmt numFmtId="184" formatCode="_-* #,##0.00\ _г_р_н_._-;\-* #,##0.00\ _г_р_н_._-;_-* &quot;-&quot;??\ _г_р_н_._-;_-@_-"/>
    <numFmt numFmtId="185" formatCode="0.0000%"/>
    <numFmt numFmtId="186" formatCode="_(* #,##0_);_(* \(#,##0\);_(* \-??_);_(@_)"/>
    <numFmt numFmtId="187" formatCode="_-* #,##0.00_р_._-;\-* #,##0.00_р_._-;_-* \-??_р_._-;_-@_-"/>
    <numFmt numFmtId="188" formatCode="#,##0_ ;[Blue]\(#,##0\);_-* \-"/>
  </numFmts>
  <fonts count="73">
    <font>
      <sz val="11"/>
      <color theme="1"/>
      <name val="Calibri"/>
      <family val="2"/>
      <scheme val="minor"/>
    </font>
    <font>
      <b/>
      <sz val="10"/>
      <color indexed="9"/>
      <name val="Garamond"/>
      <family val="1"/>
      <charset val="204"/>
    </font>
    <font>
      <sz val="10"/>
      <color indexed="9"/>
      <name val="Garamond"/>
      <family val="1"/>
      <charset val="204"/>
    </font>
    <font>
      <sz val="10"/>
      <color indexed="8"/>
      <name val="Garamond"/>
      <family val="1"/>
      <charset val="204"/>
    </font>
    <font>
      <b/>
      <sz val="10"/>
      <color indexed="10"/>
      <name val="Garamond"/>
      <family val="1"/>
      <charset val="204"/>
    </font>
    <font>
      <sz val="11"/>
      <color indexed="8"/>
      <name val="Calibri"/>
      <family val="2"/>
    </font>
    <font>
      <b/>
      <i/>
      <sz val="10"/>
      <color indexed="56"/>
      <name val="Garamond"/>
      <family val="1"/>
      <charset val="204"/>
    </font>
    <font>
      <b/>
      <sz val="11"/>
      <color indexed="56"/>
      <name val="Garamond"/>
      <family val="1"/>
      <charset val="204"/>
    </font>
    <font>
      <b/>
      <sz val="10"/>
      <name val="Garamond"/>
      <family val="1"/>
      <charset val="204"/>
    </font>
    <font>
      <b/>
      <sz val="10"/>
      <color indexed="56"/>
      <name val="Garamond"/>
      <family val="1"/>
      <charset val="204"/>
    </font>
    <font>
      <b/>
      <i/>
      <sz val="10"/>
      <color indexed="8"/>
      <name val="Garamond"/>
      <family val="1"/>
      <charset val="204"/>
    </font>
    <font>
      <b/>
      <sz val="10"/>
      <color indexed="8"/>
      <name val="Garamond"/>
      <family val="1"/>
      <charset val="204"/>
    </font>
    <font>
      <sz val="10"/>
      <name val="Garamond"/>
      <family val="1"/>
      <charset val="204"/>
    </font>
    <font>
      <b/>
      <sz val="11"/>
      <color indexed="8"/>
      <name val="Calibri"/>
      <family val="2"/>
    </font>
    <font>
      <b/>
      <sz val="8"/>
      <color indexed="9"/>
      <name val="Garamond"/>
      <family val="1"/>
      <charset val="204"/>
    </font>
    <font>
      <sz val="10"/>
      <color indexed="8"/>
      <name val="Calibri"/>
      <family val="2"/>
    </font>
    <font>
      <b/>
      <sz val="9"/>
      <color indexed="8"/>
      <name val="Garamond"/>
      <family val="1"/>
      <charset val="204"/>
    </font>
    <font>
      <sz val="9"/>
      <color indexed="8"/>
      <name val="Garamond"/>
      <family val="1"/>
      <charset val="204"/>
    </font>
    <font>
      <b/>
      <i/>
      <sz val="10"/>
      <color indexed="60"/>
      <name val="Garamond"/>
      <family val="1"/>
      <charset val="204"/>
    </font>
    <font>
      <i/>
      <sz val="10"/>
      <color indexed="8"/>
      <name val="Garamond"/>
      <family val="1"/>
      <charset val="204"/>
    </font>
    <font>
      <i/>
      <sz val="10"/>
      <name val="Garamond"/>
      <family val="1"/>
      <charset val="204"/>
    </font>
    <font>
      <sz val="10"/>
      <name val="Calibri"/>
      <family val="2"/>
    </font>
    <font>
      <b/>
      <u/>
      <sz val="10"/>
      <name val="Garamond"/>
      <family val="1"/>
      <charset val="204"/>
    </font>
    <font>
      <b/>
      <sz val="10"/>
      <color indexed="8"/>
      <name val="Calibri"/>
      <family val="2"/>
    </font>
    <font>
      <b/>
      <sz val="8"/>
      <color indexed="8"/>
      <name val="Garamond"/>
      <family val="1"/>
      <charset val="204"/>
    </font>
    <font>
      <b/>
      <i/>
      <u/>
      <sz val="10"/>
      <color indexed="8"/>
      <name val="Garamond"/>
      <family val="1"/>
      <charset val="204"/>
    </font>
    <font>
      <i/>
      <u/>
      <sz val="10"/>
      <color indexed="8"/>
      <name val="Garamond"/>
      <family val="1"/>
      <charset val="204"/>
    </font>
    <font>
      <sz val="11"/>
      <color indexed="8"/>
      <name val="Calibri"/>
      <family val="2"/>
      <charset val="204"/>
    </font>
    <font>
      <b/>
      <sz val="22"/>
      <color indexed="18"/>
      <name val="Arial"/>
      <family val="2"/>
      <charset val="204"/>
    </font>
    <font>
      <b/>
      <sz val="14"/>
      <color indexed="18"/>
      <name val="Arial"/>
      <family val="2"/>
      <charset val="204"/>
    </font>
    <font>
      <sz val="11"/>
      <color indexed="9"/>
      <name val="Calibri"/>
      <family val="2"/>
      <charset val="204"/>
    </font>
    <font>
      <sz val="10"/>
      <color indexed="10"/>
      <name val="Times New Roman"/>
      <family val="1"/>
      <charset val="204"/>
    </font>
    <font>
      <b/>
      <sz val="10"/>
      <name val="Times New Roman"/>
      <family val="1"/>
      <charset val="204"/>
    </font>
    <font>
      <sz val="10"/>
      <name val="Times New Roman"/>
      <family val="1"/>
      <charset val="204"/>
    </font>
    <font>
      <b/>
      <sz val="13"/>
      <name val="Arial"/>
      <family val="2"/>
      <charset val="204"/>
    </font>
    <font>
      <sz val="10"/>
      <name val="Times New Roman"/>
      <family val="1"/>
    </font>
    <font>
      <i/>
      <sz val="10"/>
      <color indexed="10"/>
      <name val="Times New Roman"/>
      <family val="1"/>
    </font>
    <font>
      <b/>
      <sz val="10"/>
      <name val="Arial"/>
      <family val="2"/>
      <charset val="204"/>
    </font>
    <font>
      <sz val="10"/>
      <name val="Arial"/>
      <family val="2"/>
      <charset val="204"/>
    </font>
    <font>
      <sz val="10"/>
      <color indexed="12"/>
      <name val="Times New Roman"/>
      <family val="1"/>
      <charset val="204"/>
    </font>
    <font>
      <sz val="10"/>
      <color indexed="50"/>
      <name val="Times New Roman"/>
      <family val="1"/>
    </font>
    <font>
      <b/>
      <sz val="18"/>
      <name val="Times New Roman"/>
      <family val="1"/>
      <charset val="204"/>
    </font>
    <font>
      <i/>
      <sz val="10"/>
      <color indexed="16"/>
      <name val="Times New Roman"/>
      <family val="1"/>
      <charset val="204"/>
    </font>
    <font>
      <b/>
      <sz val="12"/>
      <color indexed="12"/>
      <name val="Arial Narrow"/>
      <family val="2"/>
    </font>
    <font>
      <b/>
      <sz val="14"/>
      <name val="Times New Roman"/>
      <family val="1"/>
      <charset val="204"/>
    </font>
    <font>
      <i/>
      <sz val="10"/>
      <name val="Times New Roman"/>
      <family val="1"/>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family val="2"/>
      <charset val="204"/>
    </font>
    <font>
      <sz val="8"/>
      <name val="Arial"/>
      <family val="2"/>
    </font>
    <font>
      <sz val="8"/>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name val="Arial"/>
      <family val="2"/>
    </font>
    <font>
      <sz val="10"/>
      <color indexed="8"/>
      <name val="Arial"/>
      <family val="2"/>
    </font>
    <font>
      <sz val="11"/>
      <color indexed="10"/>
      <name val="Calibri"/>
      <family val="2"/>
      <charset val="204"/>
    </font>
    <font>
      <sz val="11"/>
      <color indexed="17"/>
      <name val="Calibri"/>
      <family val="2"/>
      <charset val="204"/>
    </font>
    <font>
      <sz val="8"/>
      <name val="Calibri"/>
      <family val="2"/>
    </font>
    <font>
      <sz val="11"/>
      <color theme="1"/>
      <name val="Calibri"/>
      <family val="2"/>
      <charset val="204"/>
      <scheme val="minor"/>
    </font>
    <font>
      <sz val="11"/>
      <color theme="1"/>
      <name val="Calibri"/>
      <family val="2"/>
      <scheme val="minor"/>
    </font>
    <font>
      <sz val="10"/>
      <color rgb="FFFF0000"/>
      <name val="Garamond"/>
      <family val="1"/>
      <charset val="204"/>
    </font>
    <font>
      <sz val="10"/>
      <color theme="0"/>
      <name val="Garamond"/>
      <family val="1"/>
      <charset val="204"/>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1"/>
        <bgColor indexed="9"/>
      </patternFill>
    </fill>
    <fill>
      <patternFill patternType="solid">
        <fgColor indexed="13"/>
        <bgColor indexed="26"/>
      </patternFill>
    </fill>
    <fill>
      <patternFill patternType="solid">
        <fgColor indexed="22"/>
        <bgColor indexed="3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13"/>
      </patternFill>
    </fill>
    <fill>
      <patternFill patternType="solid">
        <fgColor indexed="13"/>
        <bgColor indexed="64"/>
      </patternFill>
    </fill>
  </fills>
  <borders count="29">
    <border>
      <left/>
      <right/>
      <top/>
      <bottom/>
      <diagonal/>
    </border>
    <border>
      <left style="medium">
        <color indexed="12"/>
      </left>
      <right style="medium">
        <color indexed="12"/>
      </right>
      <top style="medium">
        <color indexed="12"/>
      </top>
      <bottom style="medium">
        <color indexed="12"/>
      </bottom>
      <diagonal/>
    </border>
    <border>
      <left/>
      <right/>
      <top style="thin">
        <color indexed="8"/>
      </top>
      <bottom/>
      <diagonal/>
    </border>
    <border>
      <left/>
      <right/>
      <top style="thin">
        <color indexed="8"/>
      </top>
      <bottom style="double">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double">
        <color indexed="8"/>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56"/>
      </bottom>
      <diagonal/>
    </border>
    <border>
      <left style="dashed">
        <color indexed="9"/>
      </left>
      <right/>
      <top style="thin">
        <color indexed="9"/>
      </top>
      <bottom/>
      <diagonal/>
    </border>
    <border>
      <left/>
      <right/>
      <top style="thin">
        <color indexed="9"/>
      </top>
      <bottom/>
      <diagonal/>
    </border>
    <border>
      <left/>
      <right style="dashed">
        <color indexed="9"/>
      </right>
      <top style="thin">
        <color indexed="9"/>
      </top>
      <bottom/>
      <diagonal/>
    </border>
    <border>
      <left style="dashed">
        <color indexed="9"/>
      </left>
      <right/>
      <top/>
      <bottom style="thin">
        <color indexed="9"/>
      </bottom>
      <diagonal/>
    </border>
    <border>
      <left/>
      <right/>
      <top/>
      <bottom style="thin">
        <color indexed="9"/>
      </bottom>
      <diagonal/>
    </border>
    <border>
      <left/>
      <right style="dashed">
        <color indexed="9"/>
      </right>
      <top/>
      <bottom style="thin">
        <color indexed="9"/>
      </bottom>
      <diagonal/>
    </border>
    <border>
      <left/>
      <right/>
      <top/>
      <bottom style="double">
        <color indexed="64"/>
      </bottom>
      <diagonal/>
    </border>
  </borders>
  <cellStyleXfs count="711">
    <xf numFmtId="0" fontId="0" fillId="0" borderId="0"/>
    <xf numFmtId="171" fontId="27" fillId="0" borderId="0" applyFill="0" applyBorder="0" applyAlignment="0" applyProtection="0"/>
    <xf numFmtId="0" fontId="28" fillId="0" borderId="0" applyNumberFormat="0" applyFill="0" applyBorder="0" applyAlignment="0" applyProtection="0"/>
    <xf numFmtId="0" fontId="29" fillId="0" borderId="0" applyNumberFormat="0" applyFill="0" applyBorder="0" applyProtection="0">
      <alignment vertical="top"/>
    </xf>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1" fillId="0" borderId="1" applyNumberFormat="0" applyFill="0" applyAlignment="0" applyProtection="0"/>
    <xf numFmtId="0" fontId="32" fillId="0" borderId="0" applyFill="0" applyBorder="0" applyProtection="0">
      <alignment horizontal="left"/>
    </xf>
    <xf numFmtId="0" fontId="33" fillId="0" borderId="0" applyNumberFormat="0" applyFill="0" applyBorder="0" applyAlignment="0" applyProtection="0"/>
    <xf numFmtId="0" fontId="32" fillId="16" borderId="0" applyNumberFormat="0" applyBorder="0" applyProtection="0">
      <alignment horizontal="center" vertical="center" wrapText="1"/>
    </xf>
    <xf numFmtId="0" fontId="34" fillId="0" borderId="0" applyFill="0" applyBorder="0" applyAlignment="0" applyProtection="0"/>
    <xf numFmtId="172" fontId="27" fillId="0" borderId="0" applyFill="0" applyBorder="0" applyAlignment="0" applyProtection="0"/>
    <xf numFmtId="173" fontId="27" fillId="0" borderId="0" applyFill="0" applyBorder="0" applyAlignment="0" applyProtection="0"/>
    <xf numFmtId="174" fontId="35" fillId="0" borderId="0" applyFill="0" applyBorder="0" applyProtection="0"/>
    <xf numFmtId="174" fontId="35" fillId="0" borderId="2" applyFill="0" applyProtection="0"/>
    <xf numFmtId="174" fontId="35" fillId="0" borderId="3" applyFill="0" applyProtection="0"/>
    <xf numFmtId="2" fontId="36" fillId="0" borderId="0"/>
    <xf numFmtId="175" fontId="27" fillId="0" borderId="0" applyFill="0" applyBorder="0" applyAlignment="0" applyProtection="0"/>
    <xf numFmtId="0" fontId="33" fillId="0" borderId="0" applyFill="0" applyBorder="0" applyProtection="0">
      <alignment horizontal="left"/>
    </xf>
    <xf numFmtId="0" fontId="37" fillId="0" borderId="4" applyFill="0" applyAlignment="0" applyProtection="0"/>
    <xf numFmtId="0" fontId="33" fillId="0" borderId="0" applyFill="0" applyBorder="0" applyProtection="0">
      <alignment horizontal="right"/>
    </xf>
    <xf numFmtId="0" fontId="31" fillId="0" borderId="0" applyNumberFormat="0" applyFill="0" applyBorder="0" applyAlignment="0" applyProtection="0"/>
    <xf numFmtId="0" fontId="38" fillId="0" borderId="0" applyNumberFormat="0" applyFill="0" applyBorder="0" applyProtection="0">
      <alignment horizontal="left" vertical="center"/>
    </xf>
    <xf numFmtId="0" fontId="39" fillId="0" borderId="0" applyNumberFormat="0" applyFill="0" applyAlignment="0" applyProtection="0"/>
    <xf numFmtId="9" fontId="36" fillId="0" borderId="0" applyAlignment="0"/>
    <xf numFmtId="0" fontId="40" fillId="0" borderId="0" applyNumberFormat="0" applyBorder="0" applyProtection="0"/>
    <xf numFmtId="176" fontId="39" fillId="0" borderId="0"/>
    <xf numFmtId="0" fontId="39" fillId="4" borderId="0" applyNumberFormat="0" applyBorder="0" applyProtection="0">
      <alignment horizontal="center" vertical="center"/>
    </xf>
    <xf numFmtId="0" fontId="41" fillId="0" borderId="0" applyNumberFormat="0" applyFill="0" applyBorder="0" applyProtection="0">
      <alignment horizontal="left" vertical="center"/>
    </xf>
    <xf numFmtId="0" fontId="27" fillId="0" borderId="0" applyFill="0" applyBorder="0" applyAlignment="0" applyProtection="0"/>
    <xf numFmtId="0" fontId="27" fillId="0" borderId="0" applyFill="0" applyBorder="0" applyAlignment="0" applyProtection="0"/>
    <xf numFmtId="177" fontId="27" fillId="0" borderId="0" applyFill="0" applyBorder="0" applyAlignment="0" applyProtection="0"/>
    <xf numFmtId="0" fontId="27" fillId="0" borderId="0" applyFill="0" applyBorder="0" applyAlignment="0" applyProtection="0"/>
    <xf numFmtId="0" fontId="42" fillId="0" borderId="0" applyNumberFormat="0" applyFill="0" applyBorder="0" applyProtection="0">
      <alignment horizontal="left"/>
    </xf>
    <xf numFmtId="0" fontId="38" fillId="0" borderId="0" applyNumberFormat="0" applyFill="0" applyBorder="0" applyAlignment="0" applyProtection="0"/>
    <xf numFmtId="178" fontId="27" fillId="0" borderId="0" applyFill="0" applyBorder="0" applyAlignment="0" applyProtection="0"/>
    <xf numFmtId="0" fontId="27" fillId="17" borderId="0" applyNumberFormat="0" applyBorder="0" applyAlignment="0" applyProtection="0"/>
    <xf numFmtId="179" fontId="27" fillId="0" borderId="0" applyFill="0" applyBorder="0" applyAlignment="0" applyProtection="0"/>
    <xf numFmtId="0" fontId="32" fillId="16" borderId="0" applyNumberFormat="0" applyBorder="0" applyProtection="0">
      <alignment horizontal="left" wrapText="1"/>
    </xf>
    <xf numFmtId="0" fontId="43" fillId="0" borderId="5">
      <alignment horizontal="center" vertical="center"/>
    </xf>
    <xf numFmtId="0" fontId="44" fillId="0" borderId="0" applyNumberFormat="0" applyFill="0" applyBorder="0" applyProtection="0">
      <alignment horizontal="left" vertical="center"/>
    </xf>
    <xf numFmtId="0" fontId="27" fillId="18" borderId="0" applyNumberFormat="0" applyBorder="0" applyAlignment="0" applyProtection="0"/>
    <xf numFmtId="180" fontId="27" fillId="0" borderId="0" applyFill="0" applyBorder="0" applyAlignment="0" applyProtection="0"/>
    <xf numFmtId="0" fontId="38" fillId="0" borderId="0" applyFill="0" applyBorder="0">
      <alignment horizontal="center"/>
    </xf>
    <xf numFmtId="181" fontId="27" fillId="0" borderId="0" applyFill="0" applyBorder="0" applyAlignment="0" applyProtection="0"/>
    <xf numFmtId="0" fontId="27" fillId="0" borderId="0" applyFill="0" applyBorder="0" applyAlignment="0" applyProtection="0"/>
    <xf numFmtId="0" fontId="32" fillId="16" borderId="0" applyNumberFormat="0" applyBorder="0" applyProtection="0">
      <alignment horizontal="left" vertical="center"/>
    </xf>
    <xf numFmtId="0" fontId="27" fillId="0" borderId="6" applyNumberFormat="0" applyFill="0" applyAlignment="0" applyProtection="0"/>
    <xf numFmtId="0" fontId="45" fillId="0" borderId="0" applyFill="0" applyBorder="0" applyProtection="0">
      <alignment horizontal="right"/>
    </xf>
    <xf numFmtId="0" fontId="33" fillId="16" borderId="0" applyNumberFormat="0" applyBorder="0" applyProtection="0">
      <alignment horizontal="left"/>
    </xf>
    <xf numFmtId="1" fontId="33" fillId="0" borderId="0" applyFill="0" applyBorder="0" applyProtection="0">
      <alignment horizontal="center"/>
    </xf>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9" fillId="0" borderId="0" applyNumberFormat="0" applyFill="0" applyBorder="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8" fillId="0" borderId="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0" fillId="0" borderId="0"/>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57" fillId="0" borderId="0"/>
    <xf numFmtId="0" fontId="38" fillId="0" borderId="0">
      <alignment horizontal="left"/>
    </xf>
    <xf numFmtId="0" fontId="38" fillId="0" borderId="0"/>
    <xf numFmtId="0" fontId="38" fillId="0" borderId="0"/>
    <xf numFmtId="0" fontId="38" fillId="0" borderId="0"/>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xf numFmtId="0" fontId="57" fillId="0" borderId="0"/>
    <xf numFmtId="0" fontId="57" fillId="0" borderId="0"/>
    <xf numFmtId="0" fontId="38" fillId="0" borderId="0"/>
    <xf numFmtId="0" fontId="27" fillId="0" borderId="0"/>
    <xf numFmtId="0" fontId="27" fillId="0" borderId="0"/>
    <xf numFmtId="0" fontId="58" fillId="0" borderId="0"/>
    <xf numFmtId="0" fontId="70" fillId="0" borderId="0"/>
    <xf numFmtId="0" fontId="6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59" fillId="0" borderId="0">
      <alignment horizontal="left"/>
    </xf>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0" borderId="0"/>
    <xf numFmtId="0" fontId="57" fillId="0" borderId="0"/>
    <xf numFmtId="0" fontId="38" fillId="0" borderId="0"/>
    <xf numFmtId="0" fontId="38" fillId="0" borderId="0"/>
    <xf numFmtId="0" fontId="38" fillId="0" borderId="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9" fontId="5" fillId="0" borderId="0" applyFont="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3" fillId="0" borderId="0"/>
    <xf numFmtId="0" fontId="64" fillId="0" borderId="0"/>
    <xf numFmtId="0" fontId="64" fillId="0" borderId="0"/>
    <xf numFmtId="0" fontId="64" fillId="0" borderId="0"/>
    <xf numFmtId="0" fontId="65" fillId="0" borderId="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43" fontId="5" fillId="0" borderId="0" applyFont="0" applyFill="0" applyBorder="0" applyAlignment="0" applyProtection="0"/>
    <xf numFmtId="177" fontId="27" fillId="0" borderId="0" applyFill="0" applyBorder="0" applyAlignment="0" applyProtection="0"/>
    <xf numFmtId="182" fontId="27" fillId="0" borderId="0" applyFill="0" applyBorder="0" applyAlignment="0" applyProtection="0"/>
    <xf numFmtId="183" fontId="27" fillId="0" borderId="0" applyFill="0" applyBorder="0" applyAlignment="0" applyProtection="0"/>
    <xf numFmtId="184" fontId="27" fillId="0" borderId="0" applyFont="0" applyFill="0" applyBorder="0" applyAlignment="0" applyProtection="0"/>
    <xf numFmtId="176" fontId="27" fillId="0" borderId="0" applyFill="0" applyBorder="0" applyAlignment="0" applyProtection="0"/>
    <xf numFmtId="185" fontId="27" fillId="0" borderId="0" applyFill="0" applyBorder="0" applyAlignment="0" applyProtection="0"/>
    <xf numFmtId="186" fontId="27" fillId="0" borderId="0" applyFill="0" applyBorder="0" applyAlignment="0" applyProtection="0"/>
    <xf numFmtId="187" fontId="27" fillId="0" borderId="0" applyFill="0" applyBorder="0" applyAlignment="0" applyProtection="0"/>
    <xf numFmtId="187" fontId="27" fillId="0" borderId="0" applyFill="0" applyBorder="0" applyAlignment="0" applyProtection="0"/>
    <xf numFmtId="188" fontId="27" fillId="0" borderId="0" applyFill="0" applyBorder="0" applyAlignment="0" applyProtection="0"/>
    <xf numFmtId="174" fontId="27" fillId="0" borderId="0" applyFill="0" applyBorder="0" applyAlignment="0" applyProtection="0"/>
    <xf numFmtId="187" fontId="27" fillId="0" borderId="0" applyFill="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cellStyleXfs>
  <cellXfs count="431">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xf numFmtId="166" fontId="1" fillId="0" borderId="0" xfId="685" applyNumberFormat="1" applyFont="1" applyFill="1"/>
    <xf numFmtId="0" fontId="6" fillId="0" borderId="0" xfId="0" applyFont="1" applyFill="1" applyAlignment="1"/>
    <xf numFmtId="0" fontId="6" fillId="0" borderId="0" xfId="0" applyFont="1" applyFill="1"/>
    <xf numFmtId="0" fontId="10" fillId="0" borderId="0" xfId="0" applyFont="1" applyFill="1"/>
    <xf numFmtId="0" fontId="3"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3" fillId="0" borderId="16" xfId="0" applyFont="1" applyFill="1" applyBorder="1"/>
    <xf numFmtId="0" fontId="9" fillId="0" borderId="16" xfId="0" applyFont="1" applyFill="1" applyBorder="1" applyAlignment="1">
      <alignment horizontal="center"/>
    </xf>
    <xf numFmtId="0" fontId="3" fillId="0" borderId="16" xfId="0" applyFont="1" applyFill="1" applyBorder="1" applyAlignment="1">
      <alignment horizontal="center"/>
    </xf>
    <xf numFmtId="0" fontId="3" fillId="0" borderId="0" xfId="0" applyFont="1" applyFill="1" applyAlignment="1">
      <alignment horizontal="justify" vertical="top"/>
    </xf>
    <xf numFmtId="14" fontId="1" fillId="0" borderId="0" xfId="0" applyNumberFormat="1" applyFont="1" applyFill="1" applyAlignment="1">
      <alignment horizontal="center"/>
    </xf>
    <xf numFmtId="0" fontId="11" fillId="0" borderId="0" xfId="0" applyFont="1" applyFill="1"/>
    <xf numFmtId="166" fontId="1" fillId="0" borderId="0" xfId="0" applyNumberFormat="1" applyFont="1" applyFill="1" applyAlignment="1">
      <alignment horizontal="center"/>
    </xf>
    <xf numFmtId="0" fontId="0" fillId="0" borderId="0" xfId="0" applyFill="1" applyAlignment="1"/>
    <xf numFmtId="0" fontId="3" fillId="0" borderId="0" xfId="0" applyFont="1" applyFill="1" applyBorder="1" applyAlignment="1">
      <alignment horizontal="center"/>
    </xf>
    <xf numFmtId="164" fontId="12" fillId="0" borderId="0" xfId="685" applyNumberFormat="1" applyFont="1" applyFill="1" applyAlignment="1">
      <alignment horizontal="right"/>
    </xf>
    <xf numFmtId="0" fontId="1" fillId="0" borderId="0" xfId="0" applyFont="1" applyFill="1"/>
    <xf numFmtId="0" fontId="2" fillId="0" borderId="0" xfId="0" applyFont="1" applyFill="1"/>
    <xf numFmtId="0" fontId="3" fillId="0" borderId="0" xfId="0" applyFont="1" applyFill="1" applyBorder="1" applyAlignment="1"/>
    <xf numFmtId="0" fontId="3" fillId="0" borderId="0" xfId="0" applyFont="1" applyFill="1" applyAlignment="1">
      <alignment horizontal="center"/>
    </xf>
    <xf numFmtId="164" fontId="3" fillId="0" borderId="0" xfId="0" applyNumberFormat="1" applyFont="1" applyFill="1"/>
    <xf numFmtId="0" fontId="12" fillId="0" borderId="0" xfId="0" applyFont="1" applyFill="1"/>
    <xf numFmtId="164" fontId="8" fillId="0" borderId="0" xfId="685" applyNumberFormat="1" applyFont="1" applyFill="1" applyBorder="1" applyAlignment="1">
      <alignment horizontal="right"/>
    </xf>
    <xf numFmtId="0" fontId="14" fillId="0" borderId="0" xfId="0" applyFont="1" applyFill="1" applyAlignment="1">
      <alignment horizontal="center"/>
    </xf>
    <xf numFmtId="164" fontId="12" fillId="0" borderId="0" xfId="685" applyNumberFormat="1" applyFont="1" applyFill="1" applyBorder="1" applyAlignment="1">
      <alignment horizontal="right"/>
    </xf>
    <xf numFmtId="0" fontId="11" fillId="0" borderId="0" xfId="0" applyFont="1" applyFill="1" applyBorder="1"/>
    <xf numFmtId="0" fontId="11" fillId="0" borderId="0" xfId="0" applyFont="1" applyFill="1" applyBorder="1" applyAlignment="1">
      <alignment wrapText="1"/>
    </xf>
    <xf numFmtId="0" fontId="11" fillId="0" borderId="0" xfId="0" applyFont="1" applyFill="1" applyAlignment="1">
      <alignment horizontal="center"/>
    </xf>
    <xf numFmtId="164" fontId="1" fillId="0" borderId="0" xfId="0" applyNumberFormat="1" applyFont="1" applyFill="1" applyAlignment="1">
      <alignment horizontal="center"/>
    </xf>
    <xf numFmtId="166" fontId="3" fillId="0" borderId="0" xfId="0" applyNumberFormat="1" applyFont="1" applyFill="1"/>
    <xf numFmtId="167" fontId="1" fillId="0" borderId="0" xfId="0" applyNumberFormat="1" applyFont="1" applyFill="1" applyAlignment="1">
      <alignment horizontal="center"/>
    </xf>
    <xf numFmtId="0" fontId="3" fillId="0" borderId="0" xfId="0" applyFont="1" applyFill="1" applyBorder="1"/>
    <xf numFmtId="0" fontId="3" fillId="0" borderId="0" xfId="0" applyFont="1" applyFill="1" applyAlignment="1">
      <alignment horizontal="left" vertical="top" wrapText="1"/>
    </xf>
    <xf numFmtId="0" fontId="11" fillId="0" borderId="0" xfId="0" applyFont="1" applyFill="1" applyAlignment="1">
      <alignment horizontal="left" vertical="top" wrapText="1"/>
    </xf>
    <xf numFmtId="0" fontId="8" fillId="0" borderId="0" xfId="0" applyFont="1" applyFill="1" applyAlignment="1">
      <alignment vertical="top" wrapText="1"/>
    </xf>
    <xf numFmtId="0" fontId="12" fillId="0" borderId="0" xfId="0" applyFont="1" applyFill="1" applyAlignment="1"/>
    <xf numFmtId="0" fontId="12" fillId="0" borderId="0" xfId="0" applyFont="1" applyFill="1" applyBorder="1"/>
    <xf numFmtId="0" fontId="11" fillId="0" borderId="0" xfId="0" applyFont="1" applyFill="1" applyAlignment="1">
      <alignment vertical="top" wrapText="1"/>
    </xf>
    <xf numFmtId="0" fontId="9" fillId="0" borderId="0" xfId="0" applyFont="1" applyFill="1" applyBorder="1" applyAlignment="1">
      <alignment horizontal="center"/>
    </xf>
    <xf numFmtId="0" fontId="1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164" fontId="11" fillId="0" borderId="0" xfId="0" applyNumberFormat="1" applyFont="1" applyFill="1" applyBorder="1" applyAlignment="1">
      <alignment vertical="center"/>
    </xf>
    <xf numFmtId="164" fontId="3" fillId="0" borderId="0" xfId="0" applyNumberFormat="1" applyFont="1" applyFill="1" applyBorder="1" applyAlignment="1"/>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164" fontId="11" fillId="0" borderId="0" xfId="0" applyNumberFormat="1" applyFont="1" applyFill="1" applyBorder="1" applyAlignment="1"/>
    <xf numFmtId="0" fontId="11" fillId="0" borderId="0" xfId="0" applyFont="1" applyFill="1" applyBorder="1" applyAlignment="1">
      <alignment horizontal="left" vertical="center"/>
    </xf>
    <xf numFmtId="164" fontId="0" fillId="0" borderId="0" xfId="0" applyNumberFormat="1" applyFill="1" applyBorder="1" applyAlignment="1"/>
    <xf numFmtId="0" fontId="3" fillId="0" borderId="0" xfId="0" applyFont="1" applyFill="1" applyBorder="1" applyAlignment="1">
      <alignment horizontal="left"/>
    </xf>
    <xf numFmtId="0" fontId="11" fillId="0" borderId="0" xfId="0" applyFont="1" applyFill="1" applyBorder="1" applyAlignment="1"/>
    <xf numFmtId="0" fontId="3" fillId="0" borderId="0" xfId="0" applyFont="1" applyFill="1" applyBorder="1" applyAlignment="1">
      <alignment horizontal="justify" vertical="top"/>
    </xf>
    <xf numFmtId="0" fontId="1" fillId="26" borderId="0" xfId="0" applyFont="1" applyFill="1" applyAlignment="1">
      <alignment horizontal="center"/>
    </xf>
    <xf numFmtId="0" fontId="2" fillId="26" borderId="0" xfId="0" applyFont="1" applyFill="1" applyAlignment="1">
      <alignment horizontal="center"/>
    </xf>
    <xf numFmtId="0" fontId="3" fillId="26" borderId="0" xfId="0" applyFont="1" applyFill="1"/>
    <xf numFmtId="164" fontId="12" fillId="0" borderId="0" xfId="685" applyNumberFormat="1" applyFont="1" applyFill="1" applyBorder="1" applyAlignment="1"/>
    <xf numFmtId="0" fontId="3" fillId="0" borderId="0" xfId="0" applyFont="1" applyFill="1" applyBorder="1" applyAlignment="1">
      <alignment horizontal="left" vertical="center" wrapText="1" indent="1"/>
    </xf>
    <xf numFmtId="166" fontId="2" fillId="0" borderId="0" xfId="685" applyNumberFormat="1" applyFont="1" applyFill="1" applyAlignment="1">
      <alignment horizontal="center"/>
    </xf>
    <xf numFmtId="166" fontId="2" fillId="26" borderId="0" xfId="685" applyNumberFormat="1" applyFont="1" applyFill="1" applyAlignment="1">
      <alignment horizontal="center"/>
    </xf>
    <xf numFmtId="0" fontId="8" fillId="0" borderId="0" xfId="0" applyFont="1" applyFill="1" applyBorder="1"/>
    <xf numFmtId="164" fontId="8" fillId="0" borderId="0" xfId="685" applyNumberFormat="1" applyFont="1" applyFill="1" applyBorder="1" applyAlignment="1"/>
    <xf numFmtId="164" fontId="3" fillId="26" borderId="0" xfId="0" applyNumberFormat="1" applyFont="1" applyFill="1"/>
    <xf numFmtId="0" fontId="1" fillId="26" borderId="0" xfId="0" applyFont="1" applyFill="1"/>
    <xf numFmtId="0" fontId="2" fillId="26" borderId="0" xfId="0" applyFont="1" applyFill="1"/>
    <xf numFmtId="0" fontId="18" fillId="0" borderId="0" xfId="0" applyFont="1" applyFill="1" applyBorder="1"/>
    <xf numFmtId="0" fontId="10" fillId="0" borderId="0" xfId="0" applyFont="1" applyFill="1" applyBorder="1"/>
    <xf numFmtId="0" fontId="3" fillId="0" borderId="0" xfId="544" applyFont="1" applyFill="1" applyAlignment="1">
      <alignment horizontal="justify" vertical="top" wrapText="1"/>
    </xf>
    <xf numFmtId="0" fontId="12" fillId="0" borderId="0" xfId="0" applyFont="1" applyFill="1" applyAlignment="1">
      <alignment horizontal="justify" vertical="top" wrapText="1"/>
    </xf>
    <xf numFmtId="0" fontId="3" fillId="0" borderId="0" xfId="0" applyFont="1" applyFill="1" applyAlignment="1">
      <alignment horizontal="justify" vertical="top" wrapText="1"/>
    </xf>
    <xf numFmtId="0" fontId="11" fillId="0" borderId="0" xfId="517" applyFont="1" applyFill="1" applyAlignment="1">
      <alignment vertical="top"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12" fillId="0" borderId="0" xfId="0" applyFont="1" applyFill="1" applyAlignment="1">
      <alignment vertical="top" wrapText="1"/>
    </xf>
    <xf numFmtId="0" fontId="12" fillId="0" borderId="0" xfId="0" applyFont="1" applyFill="1" applyAlignment="1">
      <alignment horizontal="left" vertical="top" wrapText="1"/>
    </xf>
    <xf numFmtId="0" fontId="12" fillId="0" borderId="0" xfId="0" applyFont="1" applyFill="1" applyBorder="1" applyAlignment="1"/>
    <xf numFmtId="0" fontId="9" fillId="0" borderId="0" xfId="0" applyFont="1" applyFill="1" applyBorder="1" applyAlignment="1"/>
    <xf numFmtId="0" fontId="11" fillId="0" borderId="0" xfId="0" applyFont="1" applyFill="1" applyBorder="1" applyAlignment="1">
      <alignment horizontal="center" vertical="center" wrapText="1"/>
    </xf>
    <xf numFmtId="9" fontId="3" fillId="0" borderId="0" xfId="648" applyFont="1" applyFill="1"/>
    <xf numFmtId="9" fontId="1" fillId="0" borderId="0" xfId="648" applyFont="1" applyFill="1" applyAlignment="1">
      <alignment horizontal="center"/>
    </xf>
    <xf numFmtId="9" fontId="1" fillId="26" borderId="0" xfId="648" applyFont="1" applyFill="1" applyAlignment="1">
      <alignment horizontal="center"/>
    </xf>
    <xf numFmtId="3" fontId="2" fillId="26" borderId="0" xfId="0" applyNumberFormat="1" applyFont="1" applyFill="1" applyAlignment="1">
      <alignment horizontal="center"/>
    </xf>
    <xf numFmtId="4" fontId="1" fillId="0" borderId="0" xfId="0" applyNumberFormat="1" applyFont="1" applyFill="1" applyAlignment="1">
      <alignment horizontal="center"/>
    </xf>
    <xf numFmtId="4" fontId="1" fillId="0" borderId="0" xfId="648" applyNumberFormat="1" applyFont="1" applyFill="1" applyAlignment="1">
      <alignment horizontal="center"/>
    </xf>
    <xf numFmtId="169" fontId="1" fillId="26" borderId="0" xfId="648" applyNumberFormat="1" applyFont="1" applyFill="1" applyAlignment="1">
      <alignment horizontal="center"/>
    </xf>
    <xf numFmtId="164" fontId="11" fillId="0" borderId="0" xfId="685" applyNumberFormat="1" applyFont="1" applyFill="1" applyBorder="1"/>
    <xf numFmtId="164" fontId="8" fillId="0" borderId="0" xfId="685" applyNumberFormat="1" applyFont="1" applyFill="1" applyBorder="1"/>
    <xf numFmtId="0" fontId="1" fillId="0" borderId="17" xfId="0" applyFont="1" applyFill="1" applyBorder="1" applyAlignment="1">
      <alignment horizontal="center"/>
    </xf>
    <xf numFmtId="0" fontId="2" fillId="0" borderId="17" xfId="0" applyFont="1" applyFill="1" applyBorder="1" applyAlignment="1">
      <alignment horizontal="center"/>
    </xf>
    <xf numFmtId="0" fontId="3" fillId="0" borderId="17" xfId="0" applyFont="1" applyFill="1" applyBorder="1"/>
    <xf numFmtId="0" fontId="3" fillId="0" borderId="17" xfId="0" applyFont="1" applyFill="1" applyBorder="1" applyAlignment="1">
      <alignmen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justify" vertical="top" wrapText="1"/>
    </xf>
    <xf numFmtId="0" fontId="9" fillId="0" borderId="0" xfId="0" applyFont="1" applyFill="1" applyBorder="1"/>
    <xf numFmtId="0" fontId="0" fillId="0" borderId="0" xfId="0" applyFill="1" applyAlignment="1">
      <alignment horizontal="justify" vertical="top" wrapText="1"/>
    </xf>
    <xf numFmtId="164" fontId="11" fillId="0" borderId="0" xfId="0" applyNumberFormat="1" applyFont="1" applyFill="1" applyBorder="1" applyAlignment="1">
      <alignment horizontal="center" vertical="center" wrapText="1"/>
    </xf>
    <xf numFmtId="0" fontId="21" fillId="0" borderId="0" xfId="0" applyFont="1" applyFill="1" applyAlignment="1"/>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12" fillId="0" borderId="0" xfId="0" applyFont="1" applyFill="1" applyAlignment="1">
      <alignment horizontal="center"/>
    </xf>
    <xf numFmtId="0" fontId="21" fillId="0" borderId="0" xfId="0" applyFont="1" applyFill="1" applyBorder="1" applyAlignment="1">
      <alignment horizontal="right"/>
    </xf>
    <xf numFmtId="164" fontId="12" fillId="0" borderId="0" xfId="685" applyNumberFormat="1" applyFont="1" applyFill="1" applyAlignment="1"/>
    <xf numFmtId="164" fontId="12" fillId="0" borderId="18" xfId="685" applyNumberFormat="1" applyFont="1" applyFill="1" applyBorder="1" applyAlignment="1"/>
    <xf numFmtId="0" fontId="12" fillId="0" borderId="18" xfId="0" applyFont="1" applyFill="1" applyBorder="1" applyAlignment="1"/>
    <xf numFmtId="0" fontId="8" fillId="0" borderId="0" xfId="0" applyFont="1" applyFill="1"/>
    <xf numFmtId="164" fontId="8" fillId="0" borderId="18" xfId="685" applyNumberFormat="1" applyFont="1" applyFill="1" applyBorder="1" applyAlignment="1"/>
    <xf numFmtId="166" fontId="11" fillId="0" borderId="0" xfId="685" applyNumberFormat="1" applyFont="1" applyFill="1"/>
    <xf numFmtId="0" fontId="0" fillId="0" borderId="0" xfId="0" applyFill="1" applyAlignment="1">
      <alignment wrapText="1"/>
    </xf>
    <xf numFmtId="0" fontId="0" fillId="0" borderId="0" xfId="0" applyFill="1" applyAlignment="1">
      <alignment vertical="top" wrapText="1"/>
    </xf>
    <xf numFmtId="0" fontId="3" fillId="0" borderId="0" xfId="0" applyFont="1" applyFill="1" applyBorder="1" applyAlignment="1">
      <alignment horizontal="justify" vertical="top" wrapText="1"/>
    </xf>
    <xf numFmtId="164" fontId="3" fillId="0" borderId="0" xfId="685" applyNumberFormat="1" applyFont="1" applyFill="1"/>
    <xf numFmtId="164" fontId="11" fillId="0" borderId="0" xfId="685" applyNumberFormat="1" applyFont="1" applyFill="1"/>
    <xf numFmtId="166" fontId="11" fillId="0" borderId="0" xfId="685" applyNumberFormat="1" applyFont="1" applyFill="1" applyBorder="1"/>
    <xf numFmtId="0" fontId="11" fillId="0" borderId="0" xfId="0" applyFont="1" applyFill="1" applyAlignment="1">
      <alignment vertical="center"/>
    </xf>
    <xf numFmtId="0" fontId="11" fillId="0" borderId="0" xfId="0" applyFont="1" applyFill="1" applyBorder="1" applyAlignment="1">
      <alignment vertical="center"/>
    </xf>
    <xf numFmtId="10" fontId="8" fillId="0" borderId="0" xfId="685" applyNumberFormat="1" applyFont="1" applyFill="1" applyBorder="1" applyAlignment="1"/>
    <xf numFmtId="164" fontId="11" fillId="0" borderId="0" xfId="685" applyNumberFormat="1" applyFont="1" applyFill="1" applyBorder="1" applyAlignment="1">
      <alignment vertical="center"/>
    </xf>
    <xf numFmtId="0" fontId="3" fillId="0" borderId="0" xfId="0" applyFont="1" applyFill="1" applyBorder="1" applyAlignment="1">
      <alignment horizontal="center" vertical="center" wrapText="1"/>
    </xf>
    <xf numFmtId="169" fontId="3" fillId="0" borderId="0" xfId="648" applyNumberFormat="1" applyFont="1" applyFill="1" applyBorder="1" applyAlignment="1">
      <alignment horizontal="center" vertical="center" wrapText="1"/>
    </xf>
    <xf numFmtId="164" fontId="3" fillId="0" borderId="0" xfId="685" applyNumberFormat="1" applyFont="1" applyFill="1" applyBorder="1" applyAlignment="1">
      <alignment horizontal="right" vertical="center" wrapText="1"/>
    </xf>
    <xf numFmtId="164" fontId="3" fillId="0" borderId="0" xfId="685" applyNumberFormat="1" applyFont="1" applyFill="1" applyAlignment="1">
      <alignment vertical="center"/>
    </xf>
    <xf numFmtId="164" fontId="3" fillId="0" borderId="0" xfId="685" applyNumberFormat="1" applyFont="1" applyFill="1" applyBorder="1" applyAlignment="1">
      <alignment vertical="center"/>
    </xf>
    <xf numFmtId="0" fontId="11" fillId="0" borderId="0" xfId="0" applyFont="1" applyFill="1" applyAlignment="1"/>
    <xf numFmtId="0" fontId="23" fillId="0" borderId="0" xfId="0" applyFont="1" applyFill="1" applyAlignment="1"/>
    <xf numFmtId="166" fontId="11" fillId="0" borderId="0" xfId="685" applyNumberFormat="1" applyFont="1" applyFill="1" applyBorder="1" applyAlignment="1"/>
    <xf numFmtId="166" fontId="8" fillId="0" borderId="0" xfId="685" applyNumberFormat="1" applyFont="1" applyFill="1"/>
    <xf numFmtId="0" fontId="12" fillId="0" borderId="0" xfId="0" applyFont="1" applyFill="1" applyAlignment="1">
      <alignment horizontal="justify" vertical="top"/>
    </xf>
    <xf numFmtId="0" fontId="12" fillId="0" borderId="0" xfId="0" applyFont="1" applyFill="1" applyBorder="1" applyAlignment="1">
      <alignment horizontal="justify" vertical="top"/>
    </xf>
    <xf numFmtId="164" fontId="24" fillId="0" borderId="0" xfId="685" applyNumberFormat="1" applyFont="1" applyFill="1" applyBorder="1"/>
    <xf numFmtId="166" fontId="1" fillId="0" borderId="0" xfId="685" applyNumberFormat="1" applyFont="1" applyFill="1" applyAlignment="1">
      <alignment horizontal="center"/>
    </xf>
    <xf numFmtId="170" fontId="1" fillId="0" borderId="0" xfId="685" applyNumberFormat="1" applyFont="1" applyFill="1" applyAlignment="1">
      <alignment horizontal="center"/>
    </xf>
    <xf numFmtId="0" fontId="15" fillId="0" borderId="0" xfId="0" applyFont="1" applyFill="1" applyAlignment="1">
      <alignment horizontal="justify" vertical="top" wrapText="1"/>
    </xf>
    <xf numFmtId="1" fontId="1" fillId="0" borderId="0" xfId="0" applyNumberFormat="1" applyFont="1" applyFill="1" applyAlignment="1">
      <alignment horizontal="center"/>
    </xf>
    <xf numFmtId="166" fontId="3" fillId="0" borderId="0" xfId="685" applyNumberFormat="1" applyFont="1" applyFill="1" applyBorder="1"/>
    <xf numFmtId="166" fontId="3" fillId="0" borderId="0" xfId="685" applyNumberFormat="1" applyFont="1" applyFill="1"/>
    <xf numFmtId="9" fontId="3" fillId="0" borderId="0" xfId="685" applyNumberFormat="1" applyFont="1" applyFill="1"/>
    <xf numFmtId="0" fontId="11" fillId="0" borderId="0" xfId="0" applyFont="1" applyFill="1" applyAlignment="1">
      <alignment horizontal="left" vertical="center"/>
    </xf>
    <xf numFmtId="0" fontId="3" fillId="0" borderId="0" xfId="0" applyFont="1" applyFill="1" applyAlignment="1">
      <alignment horizontal="justify" vertical="center" wrapText="1"/>
    </xf>
    <xf numFmtId="0" fontId="11" fillId="0" borderId="0" xfId="0" applyFont="1" applyFill="1" applyAlignment="1">
      <alignment vertical="center" wrapText="1"/>
    </xf>
    <xf numFmtId="164" fontId="11" fillId="0" borderId="0" xfId="0" applyNumberFormat="1"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164" fontId="3" fillId="0" borderId="0" xfId="685" applyNumberFormat="1" applyFont="1" applyFill="1" applyBorder="1" applyAlignment="1">
      <alignment vertical="center" wrapText="1"/>
    </xf>
    <xf numFmtId="0" fontId="15" fillId="0" borderId="0" xfId="0" applyFont="1" applyFill="1" applyAlignment="1"/>
    <xf numFmtId="166" fontId="11" fillId="0" borderId="0" xfId="685" applyNumberFormat="1" applyFont="1" applyFill="1" applyBorder="1" applyAlignment="1">
      <alignment vertical="center" wrapText="1"/>
    </xf>
    <xf numFmtId="164" fontId="11" fillId="0" borderId="0" xfId="685"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vertical="center" wrapText="1"/>
    </xf>
    <xf numFmtId="166" fontId="3" fillId="0" borderId="0" xfId="685" applyNumberFormat="1" applyFont="1" applyFill="1" applyBorder="1" applyAlignment="1">
      <alignment vertical="center" wrapText="1"/>
    </xf>
    <xf numFmtId="164" fontId="3" fillId="0" borderId="0" xfId="0" applyNumberFormat="1" applyFont="1" applyFill="1" applyBorder="1"/>
    <xf numFmtId="164" fontId="3" fillId="0" borderId="0" xfId="0" applyNumberFormat="1" applyFont="1" applyFill="1" applyAlignment="1">
      <alignment horizontal="justify" vertical="top" wrapText="1"/>
    </xf>
    <xf numFmtId="0" fontId="15" fillId="0" borderId="0" xfId="0" applyFont="1" applyFill="1" applyAlignment="1">
      <alignment vertical="center"/>
    </xf>
    <xf numFmtId="164" fontId="3" fillId="0" borderId="0" xfId="0" applyNumberFormat="1" applyFont="1" applyFill="1" applyAlignment="1">
      <alignment horizontal="left" vertical="center" wrapText="1"/>
    </xf>
    <xf numFmtId="0" fontId="11" fillId="0" borderId="0" xfId="0" applyFont="1" applyFill="1" applyAlignment="1">
      <alignment horizontal="left" vertical="center" wrapText="1"/>
    </xf>
    <xf numFmtId="166" fontId="3" fillId="0" borderId="0" xfId="685" applyNumberFormat="1" applyFont="1" applyFill="1" applyAlignment="1">
      <alignment horizontal="center" vertical="center"/>
    </xf>
    <xf numFmtId="166" fontId="3" fillId="0" borderId="0" xfId="685" applyNumberFormat="1" applyFont="1" applyFill="1" applyBorder="1" applyAlignment="1">
      <alignment horizontal="center"/>
    </xf>
    <xf numFmtId="164" fontId="1" fillId="26" borderId="0" xfId="0" applyNumberFormat="1" applyFont="1" applyFill="1" applyAlignment="1">
      <alignment horizontal="center"/>
    </xf>
    <xf numFmtId="166" fontId="11" fillId="0" borderId="0" xfId="685" applyNumberFormat="1" applyFont="1" applyFill="1" applyAlignment="1">
      <alignment horizontal="left" vertical="center"/>
    </xf>
    <xf numFmtId="166" fontId="2" fillId="26" borderId="0" xfId="0" applyNumberFormat="1" applyFont="1" applyFill="1" applyAlignment="1">
      <alignment horizontal="center"/>
    </xf>
    <xf numFmtId="166" fontId="1" fillId="26" borderId="0" xfId="0" applyNumberFormat="1" applyFont="1" applyFill="1" applyAlignment="1">
      <alignment horizontal="center"/>
    </xf>
    <xf numFmtId="166" fontId="3" fillId="0" borderId="0" xfId="685" applyNumberFormat="1" applyFont="1" applyFill="1" applyAlignment="1">
      <alignment horizontal="left" vertical="center"/>
    </xf>
    <xf numFmtId="164" fontId="3" fillId="0" borderId="0" xfId="685" applyNumberFormat="1" applyFont="1" applyFill="1" applyBorder="1"/>
    <xf numFmtId="0" fontId="12" fillId="0" borderId="0" xfId="0" applyFont="1" applyFill="1" applyBorder="1" applyAlignment="1">
      <alignment horizontal="center"/>
    </xf>
    <xf numFmtId="0" fontId="1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0" borderId="17" xfId="0" applyNumberFormat="1" applyFont="1" applyFill="1" applyBorder="1" applyAlignment="1">
      <alignment vertical="center" wrapText="1"/>
    </xf>
    <xf numFmtId="0" fontId="16" fillId="0" borderId="17" xfId="0" applyFont="1" applyFill="1" applyBorder="1" applyAlignment="1">
      <alignment vertical="center" wrapText="1"/>
    </xf>
    <xf numFmtId="164" fontId="11" fillId="0" borderId="19" xfId="0" applyNumberFormat="1" applyFont="1" applyFill="1" applyBorder="1" applyAlignment="1"/>
    <xf numFmtId="164" fontId="3" fillId="0" borderId="19" xfId="0" applyNumberFormat="1" applyFont="1" applyFill="1" applyBorder="1" applyAlignment="1"/>
    <xf numFmtId="0" fontId="3" fillId="0" borderId="19" xfId="0" applyFont="1" applyFill="1" applyBorder="1" applyAlignment="1">
      <alignment horizontal="left" vertical="center" wrapText="1"/>
    </xf>
    <xf numFmtId="0" fontId="3" fillId="0" borderId="18" xfId="0" applyFont="1" applyFill="1" applyBorder="1" applyAlignment="1"/>
    <xf numFmtId="0" fontId="3" fillId="0" borderId="17" xfId="0" applyFont="1" applyFill="1" applyBorder="1" applyAlignment="1"/>
    <xf numFmtId="164" fontId="11" fillId="0" borderId="0" xfId="0" applyNumberFormat="1" applyFont="1" applyFill="1" applyBorder="1" applyAlignment="1">
      <alignment horizontal="right"/>
    </xf>
    <xf numFmtId="0" fontId="3" fillId="0" borderId="0" xfId="0" applyFont="1" applyFill="1" applyAlignment="1">
      <alignment horizontal="right"/>
    </xf>
    <xf numFmtId="164" fontId="8" fillId="0" borderId="0" xfId="685" applyNumberFormat="1" applyFont="1" applyFill="1" applyBorder="1"/>
    <xf numFmtId="0" fontId="3" fillId="0" borderId="0" xfId="0" applyFont="1" applyFill="1"/>
    <xf numFmtId="0" fontId="3" fillId="0" borderId="0" xfId="0" applyFont="1" applyFill="1" applyBorder="1" applyAlignment="1">
      <alignment horizontal="center"/>
    </xf>
    <xf numFmtId="0" fontId="3" fillId="0" borderId="0" xfId="0" applyFont="1" applyFill="1" applyBorder="1"/>
    <xf numFmtId="164" fontId="12" fillId="0" borderId="0" xfId="685" applyNumberFormat="1" applyFont="1" applyFill="1" applyAlignment="1">
      <alignment horizontal="right"/>
    </xf>
    <xf numFmtId="164" fontId="8" fillId="0" borderId="0" xfId="685" applyNumberFormat="1" applyFont="1" applyFill="1" applyAlignment="1">
      <alignment horizontal="right"/>
    </xf>
    <xf numFmtId="164" fontId="12" fillId="0" borderId="0" xfId="685" applyNumberFormat="1" applyFont="1" applyFill="1" applyBorder="1" applyAlignment="1">
      <alignment horizontal="right"/>
    </xf>
    <xf numFmtId="164" fontId="12" fillId="0" borderId="0" xfId="685" applyNumberFormat="1" applyFont="1" applyFill="1" applyBorder="1" applyAlignment="1"/>
    <xf numFmtId="164" fontId="8" fillId="0" borderId="0" xfId="685" applyNumberFormat="1" applyFont="1" applyFill="1" applyBorder="1" applyAlignment="1"/>
    <xf numFmtId="164" fontId="8" fillId="0" borderId="0" xfId="685" applyNumberFormat="1" applyFont="1" applyFill="1" applyBorder="1" applyAlignment="1">
      <alignment horizontal="right"/>
    </xf>
    <xf numFmtId="164" fontId="3" fillId="0" borderId="0" xfId="0" applyNumberFormat="1" applyFont="1" applyFill="1" applyBorder="1" applyAlignment="1"/>
    <xf numFmtId="164" fontId="12" fillId="0" borderId="0" xfId="685" applyNumberFormat="1" applyFont="1" applyFill="1" applyBorder="1" applyAlignment="1">
      <alignment horizontal="right"/>
    </xf>
    <xf numFmtId="164" fontId="12" fillId="0" borderId="0" xfId="685" applyNumberFormat="1" applyFont="1" applyFill="1" applyAlignment="1">
      <alignment horizontal="right"/>
    </xf>
    <xf numFmtId="0" fontId="3" fillId="0" borderId="0" xfId="0" applyFont="1" applyFill="1"/>
    <xf numFmtId="0" fontId="11" fillId="0" borderId="0" xfId="0" applyFont="1" applyFill="1"/>
    <xf numFmtId="0" fontId="11" fillId="0" borderId="0" xfId="0" applyFont="1" applyFill="1" applyBorder="1"/>
    <xf numFmtId="0" fontId="12" fillId="0" borderId="0" xfId="0" applyFont="1" applyFill="1"/>
    <xf numFmtId="0" fontId="3" fillId="0" borderId="0" xfId="0" applyFont="1" applyFill="1"/>
    <xf numFmtId="0" fontId="3" fillId="0" borderId="0" xfId="0" applyFont="1" applyFill="1" applyAlignment="1"/>
    <xf numFmtId="0" fontId="3" fillId="0" borderId="0" xfId="0" applyFont="1" applyFill="1" applyAlignment="1">
      <alignment horizontal="center"/>
    </xf>
    <xf numFmtId="164" fontId="12" fillId="0" borderId="17" xfId="685" applyNumberFormat="1" applyFont="1" applyFill="1" applyBorder="1" applyAlignment="1">
      <alignment horizontal="right"/>
    </xf>
    <xf numFmtId="0" fontId="3" fillId="0" borderId="0" xfId="0" applyFont="1" applyFill="1" applyAlignment="1">
      <alignment horizontal="justify" vertical="top" wrapText="1"/>
    </xf>
    <xf numFmtId="0" fontId="3" fillId="0" borderId="0" xfId="0" applyFont="1" applyFill="1" applyAlignment="1">
      <alignment horizontal="left" vertical="top" wrapText="1"/>
    </xf>
    <xf numFmtId="0" fontId="11" fillId="0" borderId="0" xfId="0" applyFont="1" applyFill="1"/>
    <xf numFmtId="164" fontId="12" fillId="0" borderId="0" xfId="685" applyNumberFormat="1" applyFont="1" applyFill="1" applyBorder="1" applyAlignment="1">
      <alignment horizontal="right"/>
    </xf>
    <xf numFmtId="0" fontId="3" fillId="0" borderId="0" xfId="0" applyFont="1" applyFill="1"/>
    <xf numFmtId="164" fontId="12" fillId="0" borderId="0" xfId="685" applyNumberFormat="1" applyFont="1" applyFill="1" applyAlignment="1">
      <alignment horizontal="right"/>
    </xf>
    <xf numFmtId="164" fontId="8" fillId="0" borderId="0" xfId="685" applyNumberFormat="1" applyFont="1" applyFill="1" applyBorder="1" applyAlignment="1">
      <alignment horizontal="right"/>
    </xf>
    <xf numFmtId="164" fontId="8" fillId="0" borderId="0" xfId="685" applyNumberFormat="1" applyFont="1" applyFill="1" applyBorder="1"/>
    <xf numFmtId="0" fontId="0" fillId="0" borderId="0" xfId="0" applyFill="1" applyAlignment="1">
      <alignment horizontal="justify" vertical="top" wrapText="1"/>
    </xf>
    <xf numFmtId="0" fontId="9" fillId="0" borderId="0" xfId="0" applyFont="1" applyFill="1" applyBorder="1" applyAlignment="1">
      <alignment horizontal="center"/>
    </xf>
    <xf numFmtId="0" fontId="3" fillId="0" borderId="0" xfId="0" applyFont="1" applyFill="1" applyBorder="1" applyAlignment="1">
      <alignment horizontal="center"/>
    </xf>
    <xf numFmtId="0" fontId="18" fillId="0" borderId="0" xfId="0" applyFont="1" applyFill="1" applyBorder="1"/>
    <xf numFmtId="0" fontId="3" fillId="0" borderId="0" xfId="0" applyFont="1" applyFill="1" applyBorder="1"/>
    <xf numFmtId="0" fontId="9" fillId="0" borderId="0" xfId="0" applyFont="1" applyFill="1" applyBorder="1" applyAlignment="1"/>
    <xf numFmtId="164" fontId="8" fillId="0" borderId="19" xfId="685" applyNumberFormat="1" applyFont="1" applyFill="1" applyBorder="1" applyAlignment="1">
      <alignment horizontal="right"/>
    </xf>
    <xf numFmtId="0" fontId="10" fillId="0" borderId="0" xfId="0" applyFont="1" applyFill="1" applyAlignment="1">
      <alignment horizontal="center"/>
    </xf>
    <xf numFmtId="0" fontId="3" fillId="0" borderId="0" xfId="0" applyFont="1" applyFill="1"/>
    <xf numFmtId="0" fontId="3" fillId="0" borderId="0" xfId="0" applyFont="1" applyFill="1" applyAlignment="1">
      <alignment horizontal="left"/>
    </xf>
    <xf numFmtId="0" fontId="3" fillId="0" borderId="0" xfId="0" applyFont="1" applyFill="1" applyAlignment="1"/>
    <xf numFmtId="0" fontId="12" fillId="0" borderId="0" xfId="0" applyFont="1" applyFill="1" applyAlignment="1">
      <alignment horizontal="right"/>
    </xf>
    <xf numFmtId="0" fontId="3" fillId="0" borderId="0" xfId="0" applyFont="1" applyFill="1" applyAlignment="1">
      <alignment horizontal="center"/>
    </xf>
    <xf numFmtId="164" fontId="12" fillId="0" borderId="0" xfId="685" applyNumberFormat="1" applyFont="1" applyFill="1" applyBorder="1" applyAlignment="1">
      <alignment horizontal="right"/>
    </xf>
    <xf numFmtId="164" fontId="12" fillId="0" borderId="0" xfId="685" applyNumberFormat="1" applyFont="1" applyFill="1" applyAlignment="1">
      <alignment horizontal="right"/>
    </xf>
    <xf numFmtId="0" fontId="3" fillId="0" borderId="0" xfId="0" applyFont="1" applyFill="1" applyBorder="1" applyAlignment="1">
      <alignment horizontal="center"/>
    </xf>
    <xf numFmtId="0" fontId="3" fillId="0" borderId="0" xfId="0" applyFont="1" applyFill="1" applyAlignment="1">
      <alignment wrapText="1"/>
    </xf>
    <xf numFmtId="0" fontId="0" fillId="0" borderId="0" xfId="0" applyFill="1" applyAlignment="1">
      <alignment wrapText="1"/>
    </xf>
    <xf numFmtId="0" fontId="12" fillId="0" borderId="0" xfId="0" applyFont="1" applyFill="1" applyBorder="1" applyAlignment="1">
      <alignment horizontal="center"/>
    </xf>
    <xf numFmtId="164" fontId="12" fillId="0" borderId="17" xfId="685" applyNumberFormat="1" applyFont="1" applyFill="1" applyBorder="1" applyAlignment="1">
      <alignment horizontal="right"/>
    </xf>
    <xf numFmtId="164" fontId="8" fillId="0" borderId="18" xfId="685" applyNumberFormat="1" applyFont="1" applyFill="1" applyBorder="1" applyAlignment="1">
      <alignment horizontal="right"/>
    </xf>
    <xf numFmtId="0" fontId="11" fillId="0" borderId="0" xfId="0" applyFont="1" applyFill="1" applyAlignment="1"/>
    <xf numFmtId="164" fontId="11" fillId="0" borderId="20" xfId="0" applyNumberFormat="1" applyFont="1" applyFill="1" applyBorder="1"/>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164" fontId="3" fillId="0" borderId="0" xfId="0" applyNumberFormat="1" applyFont="1" applyFill="1" applyAlignment="1">
      <alignment horizontal="center"/>
    </xf>
    <xf numFmtId="165" fontId="4" fillId="0" borderId="0" xfId="0" applyNumberFormat="1" applyFont="1" applyFill="1" applyAlignment="1">
      <alignment horizontal="center" vertical="center" wrapText="1"/>
    </xf>
    <xf numFmtId="0" fontId="3" fillId="0" borderId="0" xfId="0" applyFont="1" applyFill="1" applyAlignment="1">
      <alignment horizontal="right"/>
    </xf>
    <xf numFmtId="0" fontId="8" fillId="0" borderId="0" xfId="0" applyFont="1" applyFill="1"/>
    <xf numFmtId="0" fontId="9" fillId="0" borderId="0" xfId="0" applyFont="1" applyFill="1"/>
    <xf numFmtId="0" fontId="6" fillId="0" borderId="0" xfId="0" applyFont="1" applyFill="1"/>
    <xf numFmtId="0" fontId="9" fillId="0" borderId="21" xfId="0" applyFont="1" applyFill="1" applyBorder="1"/>
    <xf numFmtId="0" fontId="11" fillId="0" borderId="0" xfId="0" applyFont="1" applyFill="1"/>
    <xf numFmtId="0" fontId="7" fillId="0" borderId="0" xfId="0" applyFont="1" applyFill="1" applyAlignment="1">
      <alignment horizontal="left" vertical="top"/>
    </xf>
    <xf numFmtId="0" fontId="12" fillId="0" borderId="2" xfId="0" applyFont="1" applyFill="1" applyBorder="1" applyAlignment="1">
      <alignment horizontal="center"/>
    </xf>
    <xf numFmtId="0" fontId="9" fillId="0" borderId="16" xfId="0" applyFont="1" applyFill="1" applyBorder="1" applyAlignment="1">
      <alignment horizontal="center"/>
    </xf>
    <xf numFmtId="0" fontId="11" fillId="0" borderId="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9" fillId="0" borderId="0" xfId="0" applyFont="1" applyFill="1" applyAlignment="1"/>
    <xf numFmtId="0" fontId="3" fillId="0" borderId="0" xfId="0" quotePrefix="1" applyFont="1" applyFill="1" applyAlignment="1">
      <alignment horizontal="justify" vertical="top"/>
    </xf>
    <xf numFmtId="0" fontId="3" fillId="0" borderId="0" xfId="0" applyFont="1" applyFill="1" applyAlignment="1">
      <alignment horizontal="justify" vertical="top"/>
    </xf>
    <xf numFmtId="0" fontId="3" fillId="0" borderId="0" xfId="0" applyFont="1" applyFill="1" applyAlignment="1">
      <alignment horizontal="justify" vertical="top" wrapText="1"/>
    </xf>
    <xf numFmtId="0" fontId="12" fillId="0" borderId="0" xfId="0" applyFont="1" applyFill="1" applyAlignment="1">
      <alignment horizontal="justify" vertical="top"/>
    </xf>
    <xf numFmtId="0" fontId="3" fillId="0" borderId="0" xfId="0" quotePrefix="1" applyFont="1" applyFill="1"/>
    <xf numFmtId="0" fontId="13" fillId="0" borderId="0" xfId="0" applyFont="1" applyFill="1" applyAlignment="1"/>
    <xf numFmtId="0" fontId="0" fillId="0" borderId="0" xfId="0" applyFill="1" applyAlignment="1"/>
    <xf numFmtId="0" fontId="9" fillId="0" borderId="0" xfId="0" applyFont="1" applyFill="1" applyBorder="1" applyAlignment="1"/>
    <xf numFmtId="0" fontId="9" fillId="0" borderId="21" xfId="0" applyFont="1" applyFill="1" applyBorder="1" applyAlignment="1"/>
    <xf numFmtId="0" fontId="11" fillId="0" borderId="0" xfId="0" applyFont="1" applyFill="1" applyBorder="1" applyAlignment="1">
      <alignment horizontal="center"/>
    </xf>
    <xf numFmtId="0" fontId="11" fillId="0" borderId="17" xfId="0" applyFont="1" applyFill="1" applyBorder="1" applyAlignment="1">
      <alignment horizontal="center"/>
    </xf>
    <xf numFmtId="0" fontId="9" fillId="0" borderId="0" xfId="0" applyFont="1" applyFill="1" applyBorder="1"/>
    <xf numFmtId="0" fontId="9" fillId="0" borderId="0" xfId="0" applyFont="1" applyFill="1" applyBorder="1" applyAlignment="1">
      <alignment horizontal="justify" wrapText="1"/>
    </xf>
    <xf numFmtId="0" fontId="9" fillId="0" borderId="0" xfId="0" applyFont="1" applyFill="1" applyBorder="1" applyAlignment="1">
      <alignment horizontal="justify"/>
    </xf>
    <xf numFmtId="0" fontId="9" fillId="0" borderId="21" xfId="0" applyFont="1" applyFill="1" applyBorder="1" applyAlignment="1">
      <alignment horizontal="justify"/>
    </xf>
    <xf numFmtId="0" fontId="3" fillId="0" borderId="0" xfId="0" quotePrefix="1" applyFont="1" applyFill="1" applyAlignment="1">
      <alignment horizontal="justify"/>
    </xf>
    <xf numFmtId="0" fontId="3" fillId="0" borderId="0" xfId="0" applyFont="1" applyFill="1" applyAlignment="1">
      <alignment horizontal="justify"/>
    </xf>
    <xf numFmtId="0" fontId="9" fillId="0" borderId="0" xfId="0" applyFont="1" applyFill="1" applyAlignment="1">
      <alignment horizontal="left" vertical="top"/>
    </xf>
    <xf numFmtId="0" fontId="0" fillId="0" borderId="17" xfId="0" applyFill="1" applyBorder="1" applyAlignment="1">
      <alignment horizontal="right"/>
    </xf>
    <xf numFmtId="164" fontId="12" fillId="0" borderId="0" xfId="685" applyNumberFormat="1" applyFont="1" applyFill="1" applyAlignment="1">
      <alignment horizontal="center"/>
    </xf>
    <xf numFmtId="0" fontId="12" fillId="0" borderId="0" xfId="0" applyFont="1" applyFill="1" applyAlignment="1"/>
    <xf numFmtId="0" fontId="12" fillId="0" borderId="0" xfId="0" applyFont="1" applyFill="1" applyAlignment="1">
      <alignment horizontal="left"/>
    </xf>
    <xf numFmtId="164" fontId="3" fillId="0" borderId="0" xfId="0" applyNumberFormat="1" applyFont="1" applyFill="1"/>
    <xf numFmtId="0" fontId="3" fillId="0" borderId="18" xfId="0" applyFont="1" applyFill="1" applyBorder="1" applyAlignment="1">
      <alignment horizontal="center"/>
    </xf>
    <xf numFmtId="0" fontId="15" fillId="0" borderId="0" xfId="0" applyFont="1" applyFill="1" applyAlignment="1">
      <alignment wrapText="1"/>
    </xf>
    <xf numFmtId="164" fontId="8" fillId="0" borderId="0" xfId="685" applyNumberFormat="1" applyFont="1" applyFill="1" applyAlignment="1">
      <alignment horizontal="right"/>
    </xf>
    <xf numFmtId="164" fontId="3" fillId="0" borderId="0" xfId="0" applyNumberFormat="1" applyFont="1" applyFill="1" applyBorder="1" applyAlignment="1"/>
    <xf numFmtId="0" fontId="16" fillId="0" borderId="0" xfId="0" applyNumberFormat="1" applyFont="1" applyFill="1" applyBorder="1" applyAlignment="1">
      <alignment horizontal="center" vertical="center" wrapText="1"/>
    </xf>
    <xf numFmtId="0" fontId="3" fillId="0" borderId="0" xfId="0" applyFont="1" applyFill="1" applyBorder="1" applyAlignment="1">
      <alignment wrapText="1"/>
    </xf>
    <xf numFmtId="164" fontId="8" fillId="0" borderId="17" xfId="685" applyNumberFormat="1" applyFont="1" applyFill="1" applyBorder="1" applyAlignment="1">
      <alignment horizontal="right"/>
    </xf>
    <xf numFmtId="0" fontId="11" fillId="0" borderId="0" xfId="0" applyFont="1" applyFill="1" applyAlignment="1">
      <alignment horizontal="left" vertical="top" wrapText="1"/>
    </xf>
    <xf numFmtId="0" fontId="16" fillId="0" borderId="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164" fontId="11" fillId="0" borderId="19" xfId="0" applyNumberFormat="1" applyFont="1" applyFill="1" applyBorder="1" applyAlignment="1">
      <alignment vertical="center"/>
    </xf>
    <xf numFmtId="0" fontId="12" fillId="0" borderId="0" xfId="0" applyFont="1" applyFill="1" applyAlignment="1">
      <alignment horizontal="left" vertical="top" wrapText="1"/>
    </xf>
    <xf numFmtId="164" fontId="3" fillId="0" borderId="0" xfId="0" applyNumberFormat="1" applyFont="1" applyFill="1" applyBorder="1" applyAlignment="1">
      <alignment horizontal="center"/>
    </xf>
    <xf numFmtId="164" fontId="11" fillId="0" borderId="19" xfId="0" applyNumberFormat="1" applyFont="1" applyFill="1" applyBorder="1" applyAlignment="1">
      <alignment horizontal="center"/>
    </xf>
    <xf numFmtId="164" fontId="11" fillId="0" borderId="0" xfId="0" applyNumberFormat="1" applyFont="1" applyFill="1" applyBorder="1" applyAlignment="1">
      <alignment horizontal="right"/>
    </xf>
    <xf numFmtId="0" fontId="11" fillId="0" borderId="0" xfId="0" applyFont="1" applyFill="1" applyAlignment="1">
      <alignment horizontal="right"/>
    </xf>
    <xf numFmtId="0" fontId="11" fillId="0" borderId="0" xfId="0" applyFont="1" applyFill="1" applyBorder="1" applyAlignment="1">
      <alignment horizontal="left" vertical="center" wrapText="1"/>
    </xf>
    <xf numFmtId="164" fontId="3" fillId="0" borderId="19" xfId="0" applyNumberFormat="1" applyFont="1" applyFill="1" applyBorder="1" applyAlignment="1">
      <alignment horizontal="center"/>
    </xf>
    <xf numFmtId="0" fontId="3" fillId="0" borderId="0" xfId="0" applyFont="1" applyFill="1" applyBorder="1" applyAlignment="1">
      <alignment horizontal="left" wrapText="1"/>
    </xf>
    <xf numFmtId="0" fontId="3" fillId="0" borderId="0" xfId="0" applyFont="1" applyFill="1" applyBorder="1" applyAlignment="1">
      <alignment horizontal="center" vertical="center" wrapText="1"/>
    </xf>
    <xf numFmtId="0" fontId="11" fillId="0" borderId="19" xfId="0" applyFont="1" applyFill="1" applyBorder="1" applyAlignment="1">
      <alignment horizontal="center" vertical="center" wrapText="1"/>
    </xf>
    <xf numFmtId="164" fontId="8" fillId="0" borderId="20" xfId="685" applyNumberFormat="1" applyFont="1" applyFill="1" applyBorder="1" applyAlignment="1">
      <alignment horizontal="right"/>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wrapText="1"/>
    </xf>
    <xf numFmtId="164" fontId="12" fillId="0" borderId="0" xfId="0" applyNumberFormat="1" applyFont="1" applyFill="1" applyBorder="1" applyAlignment="1">
      <alignment horizontal="center"/>
    </xf>
    <xf numFmtId="0" fontId="3" fillId="0" borderId="19" xfId="0" applyFont="1" applyFill="1" applyBorder="1"/>
    <xf numFmtId="0" fontId="3" fillId="0" borderId="0" xfId="0" applyFont="1" applyFill="1" applyAlignment="1">
      <alignment vertical="center"/>
    </xf>
    <xf numFmtId="164" fontId="11" fillId="0" borderId="19" xfId="0" applyNumberFormat="1" applyFont="1" applyFill="1" applyBorder="1" applyAlignment="1">
      <alignment horizontal="right"/>
    </xf>
    <xf numFmtId="164" fontId="8" fillId="0" borderId="19" xfId="0" applyNumberFormat="1" applyFont="1" applyFill="1" applyBorder="1" applyAlignment="1">
      <alignment vertical="center"/>
    </xf>
    <xf numFmtId="0" fontId="3" fillId="0" borderId="0" xfId="0" applyFont="1" applyFill="1" applyBorder="1"/>
    <xf numFmtId="0" fontId="11" fillId="0" borderId="0" xfId="0" applyFont="1" applyFill="1" applyBorder="1"/>
    <xf numFmtId="0" fontId="3" fillId="0" borderId="0" xfId="0" applyFont="1" applyFill="1" applyBorder="1" applyAlignment="1">
      <alignment horizontal="left" indent="1"/>
    </xf>
    <xf numFmtId="0" fontId="11" fillId="0" borderId="0" xfId="517" applyFont="1" applyFill="1" applyAlignment="1">
      <alignment horizontal="center"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left" wrapText="1" indent="1"/>
    </xf>
    <xf numFmtId="0" fontId="12" fillId="0" borderId="0" xfId="0" applyFont="1" applyFill="1" applyBorder="1" applyAlignment="1">
      <alignment horizontal="left" vertical="center" wrapText="1" indent="1"/>
    </xf>
    <xf numFmtId="0" fontId="12" fillId="0" borderId="0" xfId="0" applyFont="1" applyFill="1" applyBorder="1"/>
    <xf numFmtId="0" fontId="3" fillId="0" borderId="0" xfId="0" applyFont="1" applyFill="1" applyBorder="1" applyAlignment="1">
      <alignment horizontal="left"/>
    </xf>
    <xf numFmtId="0" fontId="18" fillId="0" borderId="0" xfId="0" applyFont="1" applyFill="1" applyBorder="1"/>
    <xf numFmtId="0" fontId="11" fillId="0" borderId="0" xfId="517" applyFont="1" applyFill="1" applyAlignment="1">
      <alignment horizontal="justify" vertical="top" wrapText="1"/>
    </xf>
    <xf numFmtId="0" fontId="12" fillId="0" borderId="0" xfId="0" applyFont="1" applyFill="1" applyAlignment="1">
      <alignment horizontal="justify" vertical="top" wrapText="1"/>
    </xf>
    <xf numFmtId="0" fontId="11" fillId="0" borderId="0" xfId="0" applyFont="1" applyFill="1" applyBorder="1" applyAlignment="1">
      <alignment horizontal="left" wrapText="1"/>
    </xf>
    <xf numFmtId="0" fontId="17" fillId="0" borderId="0" xfId="0" applyFont="1" applyFill="1" applyBorder="1" applyAlignment="1">
      <alignment horizontal="center" vertical="top" wrapText="1"/>
    </xf>
    <xf numFmtId="0" fontId="17" fillId="0" borderId="17" xfId="0" applyFont="1" applyFill="1" applyBorder="1" applyAlignment="1">
      <alignment horizontal="center" vertical="top" wrapText="1"/>
    </xf>
    <xf numFmtId="0" fontId="3" fillId="0" borderId="0" xfId="0" applyFont="1" applyFill="1" applyAlignment="1">
      <alignment vertical="top" wrapText="1"/>
    </xf>
    <xf numFmtId="0" fontId="12" fillId="0" borderId="18" xfId="0" applyFont="1" applyFill="1" applyBorder="1" applyAlignment="1">
      <alignment vertical="top" wrapText="1"/>
    </xf>
    <xf numFmtId="0" fontId="3" fillId="0" borderId="17" xfId="0" applyFont="1" applyFill="1" applyBorder="1" applyAlignment="1">
      <alignment horizontal="left" vertical="top" wrapText="1"/>
    </xf>
    <xf numFmtId="0" fontId="3" fillId="0" borderId="17" xfId="0" applyFont="1" applyFill="1" applyBorder="1" applyAlignment="1">
      <alignment vertical="top" wrapText="1"/>
    </xf>
    <xf numFmtId="49" fontId="11" fillId="0" borderId="0" xfId="517" applyNumberFormat="1" applyFont="1" applyFill="1" applyAlignment="1">
      <alignment horizontal="center" vertical="top" wrapText="1"/>
    </xf>
    <xf numFmtId="0" fontId="12" fillId="0" borderId="0" xfId="0" applyFont="1" applyFill="1" applyAlignment="1">
      <alignment vertical="top" wrapText="1"/>
    </xf>
    <xf numFmtId="0" fontId="12" fillId="0" borderId="0" xfId="0" applyFont="1" applyFill="1" applyBorder="1" applyAlignment="1">
      <alignment vertical="top" wrapText="1"/>
    </xf>
    <xf numFmtId="168" fontId="12" fillId="0" borderId="0" xfId="0" applyNumberFormat="1" applyFont="1" applyFill="1" applyAlignment="1">
      <alignment horizontal="center" vertical="top" wrapText="1"/>
    </xf>
    <xf numFmtId="0" fontId="3" fillId="0" borderId="0" xfId="0" applyFont="1" applyFill="1" applyAlignment="1">
      <alignment horizontal="left" vertical="top" wrapText="1"/>
    </xf>
    <xf numFmtId="0" fontId="19" fillId="0" borderId="0" xfId="0" applyFont="1" applyFill="1" applyAlignment="1">
      <alignment horizontal="justify" vertical="top" wrapText="1"/>
    </xf>
    <xf numFmtId="0" fontId="11" fillId="0" borderId="0" xfId="517" applyFont="1" applyFill="1" applyAlignment="1">
      <alignment horizontal="left" vertical="top" wrapText="1"/>
    </xf>
    <xf numFmtId="0" fontId="11" fillId="0" borderId="0" xfId="0" applyFont="1" applyFill="1" applyAlignment="1">
      <alignment horizontal="justify" vertical="top" wrapText="1"/>
    </xf>
    <xf numFmtId="0" fontId="20" fillId="0" borderId="0" xfId="0" applyFont="1" applyFill="1" applyAlignment="1">
      <alignment horizontal="left" indent="1"/>
    </xf>
    <xf numFmtId="0" fontId="19" fillId="0" borderId="0" xfId="0" applyFont="1" applyFill="1" applyAlignment="1">
      <alignment horizontal="left" indent="1"/>
    </xf>
    <xf numFmtId="0" fontId="11" fillId="0" borderId="0" xfId="0" applyFont="1" applyFill="1" applyAlignment="1">
      <alignment horizontal="center"/>
    </xf>
    <xf numFmtId="164" fontId="8" fillId="0" borderId="0" xfId="685" applyNumberFormat="1" applyFont="1" applyFill="1" applyBorder="1" applyAlignment="1">
      <alignment horizontal="right"/>
    </xf>
    <xf numFmtId="164" fontId="11" fillId="0" borderId="0" xfId="685" applyNumberFormat="1" applyFont="1" applyFill="1" applyBorder="1"/>
    <xf numFmtId="164" fontId="11" fillId="0" borderId="20" xfId="685" applyNumberFormat="1" applyFont="1" applyFill="1" applyBorder="1"/>
    <xf numFmtId="164" fontId="8" fillId="0" borderId="20" xfId="685" applyNumberFormat="1" applyFont="1" applyFill="1" applyBorder="1"/>
    <xf numFmtId="164" fontId="8" fillId="0" borderId="0" xfId="685" applyNumberFormat="1" applyFont="1" applyFill="1" applyBorder="1"/>
    <xf numFmtId="164" fontId="8" fillId="0" borderId="18" xfId="685" applyNumberFormat="1" applyFont="1" applyFill="1" applyBorder="1"/>
    <xf numFmtId="0" fontId="9" fillId="0" borderId="0" xfId="0" applyFont="1" applyFill="1" applyBorder="1" applyAlignment="1">
      <alignment horizontal="center"/>
    </xf>
    <xf numFmtId="0" fontId="12" fillId="0" borderId="0" xfId="0" applyFont="1" applyFill="1"/>
    <xf numFmtId="0" fontId="0" fillId="0" borderId="0" xfId="0" applyFill="1" applyAlignment="1">
      <alignment horizontal="justify" vertical="top" wrapText="1"/>
    </xf>
    <xf numFmtId="164" fontId="72" fillId="0" borderId="0" xfId="685" applyNumberFormat="1" applyFont="1" applyFill="1" applyBorder="1" applyAlignment="1">
      <alignment horizontal="right"/>
    </xf>
    <xf numFmtId="0" fontId="12" fillId="0" borderId="0" xfId="0" applyFont="1" applyFill="1" applyBorder="1" applyAlignment="1">
      <alignment horizontal="justify" vertical="top" wrapText="1"/>
    </xf>
    <xf numFmtId="0" fontId="12"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12" fillId="0" borderId="0" xfId="0" applyFont="1" applyFill="1" applyBorder="1" applyAlignment="1">
      <alignment horizontal="left"/>
    </xf>
    <xf numFmtId="0" fontId="9" fillId="0" borderId="0" xfId="0" applyFont="1" applyFill="1" applyBorder="1" applyAlignment="1">
      <alignment horizontal="left"/>
    </xf>
    <xf numFmtId="0" fontId="8" fillId="0" borderId="0" xfId="0" applyFont="1" applyFill="1" applyBorder="1" applyAlignment="1">
      <alignment horizontal="center" vertical="center" textRotation="90" wrapText="1"/>
    </xf>
    <xf numFmtId="0" fontId="8" fillId="0" borderId="17" xfId="0" applyFont="1" applyFill="1" applyBorder="1" applyAlignment="1">
      <alignment horizontal="center" vertical="center" textRotation="90" wrapText="1"/>
    </xf>
    <xf numFmtId="0" fontId="3" fillId="0" borderId="0" xfId="0" applyFont="1" applyAlignment="1">
      <alignment horizontal="center"/>
    </xf>
    <xf numFmtId="0" fontId="21" fillId="0" borderId="0" xfId="0" applyFont="1" applyFill="1" applyBorder="1" applyAlignment="1">
      <alignment horizontal="right"/>
    </xf>
    <xf numFmtId="164" fontId="8" fillId="0" borderId="18" xfId="685" applyNumberFormat="1" applyFont="1" applyFill="1" applyBorder="1" applyAlignment="1"/>
    <xf numFmtId="164" fontId="8" fillId="0" borderId="17" xfId="685" applyNumberFormat="1" applyFont="1" applyFill="1" applyBorder="1" applyAlignment="1"/>
    <xf numFmtId="0" fontId="22" fillId="0" borderId="0" xfId="0" applyFont="1" applyFill="1" applyAlignment="1">
      <alignment horizontal="left"/>
    </xf>
    <xf numFmtId="0" fontId="21" fillId="0" borderId="19" xfId="0" applyFont="1" applyFill="1" applyBorder="1" applyAlignment="1">
      <alignment horizontal="right"/>
    </xf>
    <xf numFmtId="0" fontId="21" fillId="0" borderId="17" xfId="0" applyFont="1" applyFill="1" applyBorder="1" applyAlignment="1">
      <alignment horizontal="right"/>
    </xf>
    <xf numFmtId="164" fontId="12" fillId="0" borderId="0" xfId="685" applyNumberFormat="1" applyFont="1" applyFill="1" applyBorder="1" applyAlignment="1"/>
    <xf numFmtId="164" fontId="8" fillId="0" borderId="0" xfId="685" applyNumberFormat="1" applyFont="1" applyFill="1" applyBorder="1" applyAlignment="1"/>
    <xf numFmtId="164" fontId="8" fillId="0" borderId="19" xfId="685" applyNumberFormat="1" applyFont="1" applyFill="1" applyBorder="1" applyAlignment="1"/>
    <xf numFmtId="0" fontId="22" fillId="0" borderId="0" xfId="0" applyFont="1" applyFill="1"/>
    <xf numFmtId="0" fontId="12" fillId="0" borderId="17" xfId="0" applyFont="1" applyFill="1" applyBorder="1" applyAlignment="1"/>
    <xf numFmtId="0" fontId="15" fillId="0" borderId="0" xfId="0" applyFont="1" applyFill="1" applyBorder="1" applyAlignment="1">
      <alignment horizontal="center" vertical="center" wrapText="1"/>
    </xf>
    <xf numFmtId="0" fontId="15" fillId="0" borderId="17" xfId="0" applyFont="1" applyFill="1" applyBorder="1" applyAlignment="1">
      <alignment horizontal="center" vertical="center" wrapText="1"/>
    </xf>
    <xf numFmtId="164" fontId="12" fillId="0" borderId="18" xfId="685" applyNumberFormat="1" applyFont="1" applyFill="1" applyBorder="1" applyAlignment="1">
      <alignment horizontal="center"/>
    </xf>
    <xf numFmtId="169" fontId="12" fillId="0" borderId="0" xfId="685" applyNumberFormat="1" applyFont="1" applyFill="1" applyBorder="1" applyAlignment="1">
      <alignment horizontal="center"/>
    </xf>
    <xf numFmtId="164" fontId="8" fillId="0" borderId="28" xfId="685" applyNumberFormat="1" applyFont="1" applyFill="1" applyBorder="1" applyAlignment="1">
      <alignment horizontal="center"/>
    </xf>
    <xf numFmtId="0" fontId="11" fillId="0" borderId="0" xfId="0" applyFont="1" applyFill="1" applyAlignment="1">
      <alignment horizontal="left"/>
    </xf>
    <xf numFmtId="169" fontId="8" fillId="0" borderId="28" xfId="685" applyNumberFormat="1" applyFont="1" applyFill="1" applyBorder="1" applyAlignment="1">
      <alignment horizontal="center"/>
    </xf>
    <xf numFmtId="0" fontId="13" fillId="0" borderId="17" xfId="0" applyFont="1" applyFill="1" applyBorder="1" applyAlignment="1">
      <alignment horizontal="center" vertical="center" wrapText="1"/>
    </xf>
    <xf numFmtId="164" fontId="12" fillId="0" borderId="17" xfId="685" applyNumberFormat="1" applyFont="1" applyFill="1" applyBorder="1" applyAlignment="1">
      <alignment horizontal="center"/>
    </xf>
    <xf numFmtId="169" fontId="12" fillId="0" borderId="17" xfId="685" applyNumberFormat="1" applyFont="1" applyFill="1" applyBorder="1" applyAlignment="1">
      <alignment horizontal="center"/>
    </xf>
    <xf numFmtId="164" fontId="12" fillId="0" borderId="18" xfId="685" applyNumberFormat="1" applyFont="1" applyFill="1" applyBorder="1" applyAlignment="1">
      <alignment horizontal="right" vertical="center"/>
    </xf>
    <xf numFmtId="164" fontId="12" fillId="0" borderId="0" xfId="685" applyNumberFormat="1" applyFont="1" applyFill="1" applyBorder="1" applyAlignment="1">
      <alignment horizontal="right" vertical="center"/>
    </xf>
    <xf numFmtId="0" fontId="3" fillId="0" borderId="18" xfId="0" applyFont="1" applyFill="1" applyBorder="1" applyAlignment="1">
      <alignment horizontal="center" vertical="center" wrapText="1"/>
    </xf>
    <xf numFmtId="14" fontId="3" fillId="0" borderId="18" xfId="0" applyNumberFormat="1" applyFont="1" applyFill="1" applyBorder="1" applyAlignment="1">
      <alignment horizontal="center" vertical="center"/>
    </xf>
    <xf numFmtId="14" fontId="3" fillId="0" borderId="0" xfId="0" applyNumberFormat="1" applyFont="1" applyFill="1" applyBorder="1" applyAlignment="1">
      <alignment horizontal="center" vertical="center"/>
    </xf>
    <xf numFmtId="164" fontId="11" fillId="0" borderId="20" xfId="685" applyNumberFormat="1" applyFont="1" applyFill="1" applyBorder="1" applyAlignment="1">
      <alignment vertical="center"/>
    </xf>
    <xf numFmtId="0" fontId="23" fillId="0" borderId="0" xfId="0" applyFont="1" applyFill="1" applyBorder="1" applyAlignment="1">
      <alignment horizontal="center" vertical="center" wrapText="1"/>
    </xf>
    <xf numFmtId="0" fontId="23" fillId="0" borderId="17"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14" fontId="3" fillId="0" borderId="0"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15" fillId="0" borderId="0" xfId="0" applyNumberFormat="1" applyFont="1" applyFill="1" applyBorder="1" applyAlignment="1">
      <alignment horizontal="center" vertical="center" wrapText="1"/>
    </xf>
    <xf numFmtId="164" fontId="3" fillId="0" borderId="18" xfId="0" applyNumberFormat="1" applyFont="1" applyFill="1" applyBorder="1" applyAlignment="1">
      <alignment horizontal="right" vertical="center" wrapText="1"/>
    </xf>
    <xf numFmtId="0" fontId="15" fillId="0" borderId="0" xfId="0" applyFont="1" applyFill="1" applyAlignment="1"/>
    <xf numFmtId="164" fontId="11" fillId="0" borderId="20" xfId="685" applyNumberFormat="1" applyFont="1" applyFill="1" applyBorder="1" applyAlignment="1">
      <alignment horizontal="right" vertical="center" wrapText="1"/>
    </xf>
    <xf numFmtId="14" fontId="3" fillId="0" borderId="18" xfId="0" applyNumberFormat="1" applyFont="1" applyFill="1" applyBorder="1" applyAlignment="1">
      <alignment horizontal="center" vertical="center" wrapText="1"/>
    </xf>
    <xf numFmtId="164" fontId="8" fillId="0" borderId="20" xfId="685" applyNumberFormat="1" applyFont="1" applyFill="1" applyBorder="1" applyAlignment="1">
      <alignment vertical="center"/>
    </xf>
    <xf numFmtId="164" fontId="12" fillId="0" borderId="17" xfId="685" applyNumberFormat="1" applyFont="1" applyFill="1" applyBorder="1" applyAlignment="1">
      <alignment horizontal="right" vertical="center"/>
    </xf>
    <xf numFmtId="164" fontId="12" fillId="0" borderId="18" xfId="685" applyNumberFormat="1" applyFont="1" applyFill="1" applyBorder="1" applyAlignment="1">
      <alignment horizontal="right"/>
    </xf>
    <xf numFmtId="169" fontId="3" fillId="0" borderId="18" xfId="685" applyNumberFormat="1" applyFont="1" applyFill="1" applyBorder="1" applyAlignment="1">
      <alignment horizontal="center" vertical="center"/>
    </xf>
    <xf numFmtId="169" fontId="3" fillId="0" borderId="0" xfId="685" applyNumberFormat="1" applyFont="1" applyFill="1" applyAlignment="1">
      <alignment horizontal="center" vertical="center"/>
    </xf>
    <xf numFmtId="164" fontId="3" fillId="0" borderId="18" xfId="685" applyNumberFormat="1" applyFont="1" applyFill="1" applyBorder="1" applyAlignment="1">
      <alignment horizontal="right" vertical="center"/>
    </xf>
    <xf numFmtId="164" fontId="3" fillId="0" borderId="0" xfId="685" applyNumberFormat="1" applyFont="1" applyFill="1" applyBorder="1" applyAlignment="1">
      <alignment horizontal="right" vertical="center"/>
    </xf>
    <xf numFmtId="169" fontId="3" fillId="0" borderId="0" xfId="685"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Alignment="1">
      <alignment horizontal="center"/>
    </xf>
    <xf numFmtId="164" fontId="8" fillId="0" borderId="28" xfId="685" applyNumberFormat="1" applyFont="1" applyFill="1" applyBorder="1" applyAlignment="1">
      <alignment vertical="center"/>
    </xf>
    <xf numFmtId="0" fontId="15" fillId="0" borderId="0" xfId="0" applyFont="1" applyFill="1" applyAlignment="1">
      <alignment horizontal="justify" vertical="top" wrapText="1"/>
    </xf>
    <xf numFmtId="0" fontId="12" fillId="0" borderId="0" xfId="0" applyFont="1" applyFill="1" applyAlignment="1">
      <alignment horizontal="justify"/>
    </xf>
    <xf numFmtId="0" fontId="25" fillId="0" borderId="0" xfId="0" applyFont="1" applyFill="1"/>
    <xf numFmtId="0" fontId="11" fillId="0" borderId="0" xfId="0" applyFont="1" applyFill="1" applyAlignment="1">
      <alignment horizontal="left" vertical="center"/>
    </xf>
    <xf numFmtId="0" fontId="26" fillId="0" borderId="0" xfId="0" applyFont="1" applyFill="1" applyAlignment="1">
      <alignment vertical="center"/>
    </xf>
    <xf numFmtId="0" fontId="3" fillId="0" borderId="18" xfId="0" applyFont="1" applyFill="1" applyBorder="1" applyAlignment="1">
      <alignment vertical="center" wrapText="1"/>
    </xf>
    <xf numFmtId="0" fontId="11" fillId="0" borderId="0" xfId="0" applyFont="1" applyFill="1" applyAlignment="1">
      <alignment vertical="center"/>
    </xf>
    <xf numFmtId="164" fontId="3" fillId="0" borderId="0" xfId="685" applyNumberFormat="1" applyFont="1" applyFill="1" applyBorder="1" applyAlignment="1">
      <alignment vertical="center" wrapText="1"/>
    </xf>
    <xf numFmtId="9" fontId="12" fillId="0" borderId="0" xfId="685" applyNumberFormat="1" applyFont="1" applyFill="1" applyBorder="1" applyAlignment="1">
      <alignment horizontal="right"/>
    </xf>
    <xf numFmtId="0" fontId="3" fillId="0" borderId="0" xfId="0" applyFont="1" applyFill="1" applyAlignment="1">
      <alignment horizontal="justify" vertical="center" wrapText="1"/>
    </xf>
    <xf numFmtId="164" fontId="3" fillId="0" borderId="0" xfId="0" applyNumberFormat="1" applyFont="1" applyFill="1" applyBorder="1" applyAlignment="1">
      <alignment vertical="center" wrapText="1"/>
    </xf>
    <xf numFmtId="164" fontId="3" fillId="0" borderId="0" xfId="685" applyNumberFormat="1" applyFont="1" applyFill="1" applyBorder="1" applyAlignment="1">
      <alignment horizontal="right" vertical="center" wrapText="1"/>
    </xf>
    <xf numFmtId="164" fontId="3" fillId="0" borderId="18" xfId="0" applyNumberFormat="1" applyFont="1" applyFill="1" applyBorder="1" applyAlignment="1">
      <alignment vertical="center" wrapText="1"/>
    </xf>
    <xf numFmtId="164" fontId="11" fillId="0" borderId="19" xfId="685" applyNumberFormat="1" applyFont="1" applyFill="1" applyBorder="1" applyAlignment="1">
      <alignment vertical="center" wrapText="1"/>
    </xf>
    <xf numFmtId="164" fontId="3" fillId="0" borderId="17" xfId="685" applyNumberFormat="1" applyFont="1" applyFill="1" applyBorder="1" applyAlignment="1">
      <alignment vertical="center" wrapText="1"/>
    </xf>
    <xf numFmtId="0" fontId="15" fillId="0" borderId="0" xfId="0" applyFont="1" applyFill="1" applyAlignment="1">
      <alignment vertical="center"/>
    </xf>
    <xf numFmtId="0" fontId="15" fillId="0" borderId="0" xfId="0" applyFont="1" applyFill="1" applyAlignment="1">
      <alignment horizontal="left" indent="1"/>
    </xf>
    <xf numFmtId="0" fontId="3" fillId="0" borderId="0" xfId="0" applyFont="1" applyFill="1" applyAlignment="1">
      <alignment horizontal="left" vertical="center" wrapText="1"/>
    </xf>
    <xf numFmtId="0" fontId="11" fillId="0" borderId="0" xfId="0" applyFont="1" applyFill="1" applyAlignment="1">
      <alignment horizontal="left" vertical="center" wrapText="1"/>
    </xf>
    <xf numFmtId="164" fontId="3" fillId="0" borderId="0" xfId="685" applyNumberFormat="1" applyFont="1" applyFill="1" applyBorder="1"/>
    <xf numFmtId="164" fontId="3" fillId="0" borderId="18" xfId="685" applyNumberFormat="1" applyFont="1" applyFill="1" applyBorder="1" applyAlignment="1">
      <alignment horizontal="right"/>
    </xf>
    <xf numFmtId="164" fontId="11" fillId="0" borderId="20" xfId="685" applyNumberFormat="1" applyFont="1" applyFill="1" applyBorder="1" applyAlignment="1">
      <alignment vertical="center" wrapText="1"/>
    </xf>
    <xf numFmtId="166" fontId="11" fillId="0" borderId="0" xfId="685" applyNumberFormat="1" applyFont="1" applyFill="1" applyAlignment="1">
      <alignment horizontal="left" vertical="center"/>
    </xf>
    <xf numFmtId="164" fontId="11" fillId="0" borderId="0" xfId="685" applyNumberFormat="1" applyFont="1" applyFill="1" applyBorder="1" applyAlignment="1">
      <alignment vertical="center" wrapText="1"/>
    </xf>
    <xf numFmtId="164" fontId="11" fillId="0" borderId="0" xfId="0" applyNumberFormat="1" applyFont="1" applyFill="1" applyBorder="1" applyAlignment="1">
      <alignment horizontal="center"/>
    </xf>
    <xf numFmtId="0" fontId="15" fillId="0" borderId="17" xfId="0" applyFont="1" applyFill="1" applyBorder="1" applyAlignment="1"/>
    <xf numFmtId="166" fontId="3" fillId="0" borderId="0" xfId="685" applyNumberFormat="1" applyFont="1" applyFill="1" applyAlignment="1">
      <alignment horizontal="left" vertical="center"/>
    </xf>
    <xf numFmtId="164" fontId="11" fillId="0" borderId="0" xfId="685" applyNumberFormat="1" applyFont="1" applyFill="1" applyBorder="1" applyAlignment="1">
      <alignment horizontal="right"/>
    </xf>
    <xf numFmtId="9" fontId="12" fillId="0" borderId="18" xfId="685" applyNumberFormat="1" applyFont="1" applyFill="1" applyBorder="1" applyAlignment="1">
      <alignment horizontal="right"/>
    </xf>
  </cellXfs>
  <cellStyles count="711">
    <cellStyle name="(Euro)" xfId="1"/>
    <cellStyle name="_Heading" xfId="2"/>
    <cellStyle name="_SubHeading" xfId="3"/>
    <cellStyle name="20% - Акцент1 10" xfId="4"/>
    <cellStyle name="20% - Акцент1 11" xfId="5"/>
    <cellStyle name="20% - Акцент1 12" xfId="6"/>
    <cellStyle name="20% - Акцент1 13" xfId="7"/>
    <cellStyle name="20% - Акцент1 14" xfId="8"/>
    <cellStyle name="20% - Акцент1 2" xfId="9"/>
    <cellStyle name="20% - Акцент1 3" xfId="10"/>
    <cellStyle name="20% - Акцент1 4" xfId="11"/>
    <cellStyle name="20% - Акцент1 5" xfId="12"/>
    <cellStyle name="20% - Акцент1 6" xfId="13"/>
    <cellStyle name="20% - Акцент1 7" xfId="14"/>
    <cellStyle name="20% - Акцент1 8" xfId="15"/>
    <cellStyle name="20% - Акцент1 9" xfId="16"/>
    <cellStyle name="20% - Акцент2 10" xfId="17"/>
    <cellStyle name="20% - Акцент2 11" xfId="18"/>
    <cellStyle name="20% - Акцент2 12" xfId="19"/>
    <cellStyle name="20% - Акцент2 13" xfId="20"/>
    <cellStyle name="20% - Акцент2 14" xfId="21"/>
    <cellStyle name="20% - Акцент2 2" xfId="22"/>
    <cellStyle name="20% - Акцент2 3" xfId="23"/>
    <cellStyle name="20% - Акцент2 4" xfId="24"/>
    <cellStyle name="20% - Акцент2 5" xfId="25"/>
    <cellStyle name="20% - Акцент2 6" xfId="26"/>
    <cellStyle name="20% - Акцент2 7" xfId="27"/>
    <cellStyle name="20% - Акцент2 8" xfId="28"/>
    <cellStyle name="20% - Акцент2 9" xfId="29"/>
    <cellStyle name="20% - Акцент3 10" xfId="30"/>
    <cellStyle name="20% - Акцент3 11" xfId="31"/>
    <cellStyle name="20% - Акцент3 12" xfId="32"/>
    <cellStyle name="20% - Акцент3 13" xfId="33"/>
    <cellStyle name="20% - Акцент3 14" xfId="34"/>
    <cellStyle name="20% - Акцент3 2" xfId="35"/>
    <cellStyle name="20% - Акцент3 3" xfId="36"/>
    <cellStyle name="20% - Акцент3 4" xfId="37"/>
    <cellStyle name="20% - Акцент3 5" xfId="38"/>
    <cellStyle name="20% - Акцент3 6" xfId="39"/>
    <cellStyle name="20% - Акцент3 7" xfId="40"/>
    <cellStyle name="20% - Акцент3 8" xfId="41"/>
    <cellStyle name="20% - Акцент3 9" xfId="42"/>
    <cellStyle name="20% - Акцент4 10" xfId="43"/>
    <cellStyle name="20% - Акцент4 11" xfId="44"/>
    <cellStyle name="20% - Акцент4 12" xfId="45"/>
    <cellStyle name="20% - Акцент4 13" xfId="46"/>
    <cellStyle name="20% - Акцент4 14" xfId="47"/>
    <cellStyle name="20% - Акцент4 2" xfId="48"/>
    <cellStyle name="20% - Акцент4 3" xfId="49"/>
    <cellStyle name="20% - Акцент4 4" xfId="50"/>
    <cellStyle name="20% - Акцент4 5" xfId="51"/>
    <cellStyle name="20% - Акцент4 6" xfId="52"/>
    <cellStyle name="20% - Акцент4 7" xfId="53"/>
    <cellStyle name="20% - Акцент4 8" xfId="54"/>
    <cellStyle name="20% - Акцент4 9" xfId="55"/>
    <cellStyle name="20% - Акцент5 10" xfId="56"/>
    <cellStyle name="20% - Акцент5 11" xfId="57"/>
    <cellStyle name="20% - Акцент5 12" xfId="58"/>
    <cellStyle name="20% - Акцент5 13" xfId="59"/>
    <cellStyle name="20% - Акцент5 14" xfId="60"/>
    <cellStyle name="20% - Акцент5 2" xfId="61"/>
    <cellStyle name="20% - Акцент5 3" xfId="62"/>
    <cellStyle name="20% - Акцент5 4" xfId="63"/>
    <cellStyle name="20% - Акцент5 5" xfId="64"/>
    <cellStyle name="20% - Акцент5 6" xfId="65"/>
    <cellStyle name="20% - Акцент5 7" xfId="66"/>
    <cellStyle name="20% - Акцент5 8" xfId="67"/>
    <cellStyle name="20% - Акцент5 9" xfId="68"/>
    <cellStyle name="20% - Акцент6 10" xfId="69"/>
    <cellStyle name="20% - Акцент6 11" xfId="70"/>
    <cellStyle name="20% - Акцент6 12" xfId="71"/>
    <cellStyle name="20% - Акцент6 13" xfId="72"/>
    <cellStyle name="20% - Акцент6 14" xfId="73"/>
    <cellStyle name="20% - Акцент6 2" xfId="74"/>
    <cellStyle name="20% - Акцент6 3" xfId="75"/>
    <cellStyle name="20% - Акцент6 4" xfId="76"/>
    <cellStyle name="20% - Акцент6 5" xfId="77"/>
    <cellStyle name="20% - Акцент6 6" xfId="78"/>
    <cellStyle name="20% - Акцент6 7" xfId="79"/>
    <cellStyle name="20% - Акцент6 8" xfId="80"/>
    <cellStyle name="20% - Акцент6 9" xfId="81"/>
    <cellStyle name="40% - Акцент1 10" xfId="82"/>
    <cellStyle name="40% - Акцент1 11" xfId="83"/>
    <cellStyle name="40% - Акцент1 12" xfId="84"/>
    <cellStyle name="40% - Акцент1 13" xfId="85"/>
    <cellStyle name="40% - Акцент1 14" xfId="86"/>
    <cellStyle name="40% - Акцент1 2" xfId="87"/>
    <cellStyle name="40% - Акцент1 3" xfId="88"/>
    <cellStyle name="40% - Акцент1 4" xfId="89"/>
    <cellStyle name="40% - Акцент1 5" xfId="90"/>
    <cellStyle name="40% - Акцент1 6" xfId="91"/>
    <cellStyle name="40% - Акцент1 7" xfId="92"/>
    <cellStyle name="40% - Акцент1 8" xfId="93"/>
    <cellStyle name="40% - Акцент1 9" xfId="94"/>
    <cellStyle name="40% - Акцент2 10" xfId="95"/>
    <cellStyle name="40% - Акцент2 11" xfId="96"/>
    <cellStyle name="40% - Акцент2 12" xfId="97"/>
    <cellStyle name="40% - Акцент2 13" xfId="98"/>
    <cellStyle name="40% - Акцент2 14" xfId="99"/>
    <cellStyle name="40% - Акцент2 2" xfId="100"/>
    <cellStyle name="40% - Акцент2 3" xfId="101"/>
    <cellStyle name="40% - Акцент2 4" xfId="102"/>
    <cellStyle name="40% - Акцент2 5" xfId="103"/>
    <cellStyle name="40% - Акцент2 6" xfId="104"/>
    <cellStyle name="40% - Акцент2 7" xfId="105"/>
    <cellStyle name="40% - Акцент2 8" xfId="106"/>
    <cellStyle name="40% - Акцент2 9" xfId="107"/>
    <cellStyle name="40% - Акцент3 10" xfId="108"/>
    <cellStyle name="40% - Акцент3 11" xfId="109"/>
    <cellStyle name="40% - Акцент3 12" xfId="110"/>
    <cellStyle name="40% - Акцент3 13" xfId="111"/>
    <cellStyle name="40% - Акцент3 14" xfId="112"/>
    <cellStyle name="40% - Акцент3 2" xfId="113"/>
    <cellStyle name="40% - Акцент3 3" xfId="114"/>
    <cellStyle name="40% - Акцент3 4" xfId="115"/>
    <cellStyle name="40% - Акцент3 5" xfId="116"/>
    <cellStyle name="40% - Акцент3 6" xfId="117"/>
    <cellStyle name="40% - Акцент3 7" xfId="118"/>
    <cellStyle name="40% - Акцент3 8" xfId="119"/>
    <cellStyle name="40% - Акцент3 9" xfId="120"/>
    <cellStyle name="40% - Акцент4 10" xfId="121"/>
    <cellStyle name="40% - Акцент4 11" xfId="122"/>
    <cellStyle name="40% - Акцент4 12" xfId="123"/>
    <cellStyle name="40% - Акцент4 13" xfId="124"/>
    <cellStyle name="40% - Акцент4 14" xfId="125"/>
    <cellStyle name="40% - Акцент4 2" xfId="126"/>
    <cellStyle name="40% - Акцент4 3" xfId="127"/>
    <cellStyle name="40% - Акцент4 4" xfId="128"/>
    <cellStyle name="40% - Акцент4 5" xfId="129"/>
    <cellStyle name="40% - Акцент4 6" xfId="130"/>
    <cellStyle name="40% - Акцент4 7" xfId="131"/>
    <cellStyle name="40% - Акцент4 8" xfId="132"/>
    <cellStyle name="40% - Акцент4 9" xfId="133"/>
    <cellStyle name="40% - Акцент5 10" xfId="134"/>
    <cellStyle name="40% - Акцент5 11" xfId="135"/>
    <cellStyle name="40% - Акцент5 12" xfId="136"/>
    <cellStyle name="40% - Акцент5 13" xfId="137"/>
    <cellStyle name="40% - Акцент5 14" xfId="138"/>
    <cellStyle name="40% - Акцент5 2" xfId="139"/>
    <cellStyle name="40% - Акцент5 3" xfId="140"/>
    <cellStyle name="40% - Акцент5 4" xfId="141"/>
    <cellStyle name="40% - Акцент5 5" xfId="142"/>
    <cellStyle name="40% - Акцент5 6" xfId="143"/>
    <cellStyle name="40% - Акцент5 7" xfId="144"/>
    <cellStyle name="40% - Акцент5 8" xfId="145"/>
    <cellStyle name="40% - Акцент5 9" xfId="146"/>
    <cellStyle name="40% - Акцент6 10" xfId="147"/>
    <cellStyle name="40% - Акцент6 11" xfId="148"/>
    <cellStyle name="40% - Акцент6 12" xfId="149"/>
    <cellStyle name="40% - Акцент6 13" xfId="150"/>
    <cellStyle name="40% - Акцент6 14" xfId="151"/>
    <cellStyle name="40% - Акцент6 2" xfId="152"/>
    <cellStyle name="40% - Акцент6 3" xfId="153"/>
    <cellStyle name="40% - Акцент6 4" xfId="154"/>
    <cellStyle name="40% - Акцент6 5" xfId="155"/>
    <cellStyle name="40% - Акцент6 6" xfId="156"/>
    <cellStyle name="40% - Акцент6 7" xfId="157"/>
    <cellStyle name="40% - Акцент6 8" xfId="158"/>
    <cellStyle name="40% - Акцент6 9" xfId="159"/>
    <cellStyle name="60% - Акцент1 10" xfId="160"/>
    <cellStyle name="60% - Акцент1 11" xfId="161"/>
    <cellStyle name="60% - Акцент1 12" xfId="162"/>
    <cellStyle name="60% - Акцент1 13" xfId="163"/>
    <cellStyle name="60% - Акцент1 14" xfId="164"/>
    <cellStyle name="60% - Акцент1 2" xfId="165"/>
    <cellStyle name="60% - Акцент1 3" xfId="166"/>
    <cellStyle name="60% - Акцент1 4" xfId="167"/>
    <cellStyle name="60% - Акцент1 5" xfId="168"/>
    <cellStyle name="60% - Акцент1 6" xfId="169"/>
    <cellStyle name="60% - Акцент1 7" xfId="170"/>
    <cellStyle name="60% - Акцент1 8" xfId="171"/>
    <cellStyle name="60% - Акцент1 9" xfId="172"/>
    <cellStyle name="60% - Акцент2 10" xfId="173"/>
    <cellStyle name="60% - Акцент2 11" xfId="174"/>
    <cellStyle name="60% - Акцент2 12" xfId="175"/>
    <cellStyle name="60% - Акцент2 13" xfId="176"/>
    <cellStyle name="60% - Акцент2 14" xfId="177"/>
    <cellStyle name="60% - Акцент2 2" xfId="178"/>
    <cellStyle name="60% - Акцент2 3" xfId="179"/>
    <cellStyle name="60% - Акцент2 4" xfId="180"/>
    <cellStyle name="60% - Акцент2 5" xfId="181"/>
    <cellStyle name="60% - Акцент2 6" xfId="182"/>
    <cellStyle name="60% - Акцент2 7" xfId="183"/>
    <cellStyle name="60% - Акцент2 8" xfId="184"/>
    <cellStyle name="60% - Акцент2 9" xfId="185"/>
    <cellStyle name="60% - Акцент3 10" xfId="186"/>
    <cellStyle name="60% - Акцент3 11" xfId="187"/>
    <cellStyle name="60% - Акцент3 12" xfId="188"/>
    <cellStyle name="60% - Акцент3 13" xfId="189"/>
    <cellStyle name="60% - Акцент3 14" xfId="190"/>
    <cellStyle name="60% - Акцент3 2" xfId="191"/>
    <cellStyle name="60% - Акцент3 3" xfId="192"/>
    <cellStyle name="60% - Акцент3 4" xfId="193"/>
    <cellStyle name="60% - Акцент3 5" xfId="194"/>
    <cellStyle name="60% - Акцент3 6" xfId="195"/>
    <cellStyle name="60% - Акцент3 7" xfId="196"/>
    <cellStyle name="60% - Акцент3 8" xfId="197"/>
    <cellStyle name="60% - Акцент3 9" xfId="198"/>
    <cellStyle name="60% - Акцент4 10" xfId="199"/>
    <cellStyle name="60% - Акцент4 11" xfId="200"/>
    <cellStyle name="60% - Акцент4 12" xfId="201"/>
    <cellStyle name="60% - Акцент4 13" xfId="202"/>
    <cellStyle name="60% - Акцент4 14" xfId="203"/>
    <cellStyle name="60% - Акцент4 2" xfId="204"/>
    <cellStyle name="60% - Акцент4 3" xfId="205"/>
    <cellStyle name="60% - Акцент4 4" xfId="206"/>
    <cellStyle name="60% - Акцент4 5" xfId="207"/>
    <cellStyle name="60% - Акцент4 6" xfId="208"/>
    <cellStyle name="60% - Акцент4 7" xfId="209"/>
    <cellStyle name="60% - Акцент4 8" xfId="210"/>
    <cellStyle name="60% - Акцент4 9" xfId="211"/>
    <cellStyle name="60% - Акцент5 10" xfId="212"/>
    <cellStyle name="60% - Акцент5 11" xfId="213"/>
    <cellStyle name="60% - Акцент5 12" xfId="214"/>
    <cellStyle name="60% - Акцент5 13" xfId="215"/>
    <cellStyle name="60% - Акцент5 14" xfId="216"/>
    <cellStyle name="60% - Акцент5 2" xfId="217"/>
    <cellStyle name="60% - Акцент5 3" xfId="218"/>
    <cellStyle name="60% - Акцент5 4" xfId="219"/>
    <cellStyle name="60% - Акцент5 5" xfId="220"/>
    <cellStyle name="60% - Акцент5 6" xfId="221"/>
    <cellStyle name="60% - Акцент5 7" xfId="222"/>
    <cellStyle name="60% - Акцент5 8" xfId="223"/>
    <cellStyle name="60% - Акцент5 9" xfId="224"/>
    <cellStyle name="60% - Акцент6 10" xfId="225"/>
    <cellStyle name="60% - Акцент6 11" xfId="226"/>
    <cellStyle name="60% - Акцент6 12" xfId="227"/>
    <cellStyle name="60% - Акцент6 13" xfId="228"/>
    <cellStyle name="60% - Акцент6 14" xfId="229"/>
    <cellStyle name="60% - Акцент6 2" xfId="230"/>
    <cellStyle name="60% - Акцент6 3" xfId="231"/>
    <cellStyle name="60% - Акцент6 4" xfId="232"/>
    <cellStyle name="60% - Акцент6 5" xfId="233"/>
    <cellStyle name="60% - Акцент6 6" xfId="234"/>
    <cellStyle name="60% - Акцент6 7" xfId="235"/>
    <cellStyle name="60% - Акцент6 8" xfId="236"/>
    <cellStyle name="60% - Акцент6 9" xfId="237"/>
    <cellStyle name="Assumption" xfId="238"/>
    <cellStyle name="Block Titles" xfId="239"/>
    <cellStyle name="Calculation" xfId="240"/>
    <cellStyle name="Column Heading" xfId="241"/>
    <cellStyle name="Company Name" xfId="242"/>
    <cellStyle name="Cost" xfId="243"/>
    <cellStyle name="Date" xfId="244"/>
    <cellStyle name="Debit" xfId="245"/>
    <cellStyle name="Debit subtotal" xfId="246"/>
    <cellStyle name="Debit Total" xfId="247"/>
    <cellStyle name="Estimate" xfId="248"/>
    <cellStyle name="Euro" xfId="249"/>
    <cellStyle name="Group Headings" xfId="250"/>
    <cellStyle name="Heading With Underline" xfId="251"/>
    <cellStyle name="Headings" xfId="252"/>
    <cellStyle name="Highlight" xfId="253"/>
    <cellStyle name="Indirect Reference" xfId="254"/>
    <cellStyle name="Input" xfId="255"/>
    <cellStyle name="Input (estimate)" xfId="256"/>
    <cellStyle name="Input from Analysys" xfId="257"/>
    <cellStyle name="Input from CETI" xfId="258"/>
    <cellStyle name="Input Link" xfId="259"/>
    <cellStyle name="Main Title" xfId="260"/>
    <cellStyle name="Milliers [0]_comparable" xfId="261"/>
    <cellStyle name="Milliers_comparable" xfId="262"/>
    <cellStyle name="Monétaire [0]_comparable" xfId="263"/>
    <cellStyle name="Monétaire_comparable" xfId="264"/>
    <cellStyle name="Name" xfId="265"/>
    <cellStyle name="Note" xfId="266"/>
    <cellStyle name="Number" xfId="267"/>
    <cellStyle name="Output" xfId="268"/>
    <cellStyle name="Percentage" xfId="269"/>
    <cellStyle name="Row Heading" xfId="270"/>
    <cellStyle name="Section Number" xfId="271"/>
    <cellStyle name="Section Title" xfId="272"/>
    <cellStyle name="Shading" xfId="273"/>
    <cellStyle name="Small Cost" xfId="274"/>
    <cellStyle name="Small Currency" xfId="275"/>
    <cellStyle name="Small Number" xfId="276"/>
    <cellStyle name="Small Percentage" xfId="277"/>
    <cellStyle name="Title Heading" xfId="278"/>
    <cellStyle name="Total" xfId="279"/>
    <cellStyle name="Version Number" xfId="280"/>
    <cellStyle name="WP Header" xfId="281"/>
    <cellStyle name="Years" xfId="282"/>
    <cellStyle name="Акцент1 10" xfId="283"/>
    <cellStyle name="Акцент1 11" xfId="284"/>
    <cellStyle name="Акцент1 12" xfId="285"/>
    <cellStyle name="Акцент1 13" xfId="286"/>
    <cellStyle name="Акцент1 14" xfId="287"/>
    <cellStyle name="Акцент1 2" xfId="288"/>
    <cellStyle name="Акцент1 3" xfId="289"/>
    <cellStyle name="Акцент1 4" xfId="290"/>
    <cellStyle name="Акцент1 5" xfId="291"/>
    <cellStyle name="Акцент1 6" xfId="292"/>
    <cellStyle name="Акцент1 7" xfId="293"/>
    <cellStyle name="Акцент1 8" xfId="294"/>
    <cellStyle name="Акцент1 9" xfId="295"/>
    <cellStyle name="Акцент2 10" xfId="296"/>
    <cellStyle name="Акцент2 11" xfId="297"/>
    <cellStyle name="Акцент2 12" xfId="298"/>
    <cellStyle name="Акцент2 13" xfId="299"/>
    <cellStyle name="Акцент2 14" xfId="300"/>
    <cellStyle name="Акцент2 2" xfId="301"/>
    <cellStyle name="Акцент2 3" xfId="302"/>
    <cellStyle name="Акцент2 4" xfId="303"/>
    <cellStyle name="Акцент2 5" xfId="304"/>
    <cellStyle name="Акцент2 6" xfId="305"/>
    <cellStyle name="Акцент2 7" xfId="306"/>
    <cellStyle name="Акцент2 8" xfId="307"/>
    <cellStyle name="Акцент2 9" xfId="308"/>
    <cellStyle name="Акцент3 10" xfId="309"/>
    <cellStyle name="Акцент3 11" xfId="310"/>
    <cellStyle name="Акцент3 12" xfId="311"/>
    <cellStyle name="Акцент3 13" xfId="312"/>
    <cellStyle name="Акцент3 14" xfId="313"/>
    <cellStyle name="Акцент3 2" xfId="314"/>
    <cellStyle name="Акцент3 3" xfId="315"/>
    <cellStyle name="Акцент3 4" xfId="316"/>
    <cellStyle name="Акцент3 5" xfId="317"/>
    <cellStyle name="Акцент3 6" xfId="318"/>
    <cellStyle name="Акцент3 7" xfId="319"/>
    <cellStyle name="Акцент3 8" xfId="320"/>
    <cellStyle name="Акцент3 9" xfId="321"/>
    <cellStyle name="Акцент4 10" xfId="322"/>
    <cellStyle name="Акцент4 11" xfId="323"/>
    <cellStyle name="Акцент4 12" xfId="324"/>
    <cellStyle name="Акцент4 13" xfId="325"/>
    <cellStyle name="Акцент4 14" xfId="326"/>
    <cellStyle name="Акцент4 2" xfId="327"/>
    <cellStyle name="Акцент4 3" xfId="328"/>
    <cellStyle name="Акцент4 4" xfId="329"/>
    <cellStyle name="Акцент4 5" xfId="330"/>
    <cellStyle name="Акцент4 6" xfId="331"/>
    <cellStyle name="Акцент4 7" xfId="332"/>
    <cellStyle name="Акцент4 8" xfId="333"/>
    <cellStyle name="Акцент4 9" xfId="334"/>
    <cellStyle name="Акцент5 10" xfId="335"/>
    <cellStyle name="Акцент5 11" xfId="336"/>
    <cellStyle name="Акцент5 12" xfId="337"/>
    <cellStyle name="Акцент5 13" xfId="338"/>
    <cellStyle name="Акцент5 14" xfId="339"/>
    <cellStyle name="Акцент5 2" xfId="340"/>
    <cellStyle name="Акцент5 3" xfId="341"/>
    <cellStyle name="Акцент5 4" xfId="342"/>
    <cellStyle name="Акцент5 5" xfId="343"/>
    <cellStyle name="Акцент5 6" xfId="344"/>
    <cellStyle name="Акцент5 7" xfId="345"/>
    <cellStyle name="Акцент5 8" xfId="346"/>
    <cellStyle name="Акцент5 9" xfId="347"/>
    <cellStyle name="Акцент6 10" xfId="348"/>
    <cellStyle name="Акцент6 11" xfId="349"/>
    <cellStyle name="Акцент6 12" xfId="350"/>
    <cellStyle name="Акцент6 13" xfId="351"/>
    <cellStyle name="Акцент6 14" xfId="352"/>
    <cellStyle name="Акцент6 2" xfId="353"/>
    <cellStyle name="Акцент6 3" xfId="354"/>
    <cellStyle name="Акцент6 4" xfId="355"/>
    <cellStyle name="Акцент6 5" xfId="356"/>
    <cellStyle name="Акцент6 6" xfId="357"/>
    <cellStyle name="Акцент6 7" xfId="358"/>
    <cellStyle name="Акцент6 8" xfId="359"/>
    <cellStyle name="Акцент6 9" xfId="360"/>
    <cellStyle name="Ввод  10" xfId="361"/>
    <cellStyle name="Ввод  11" xfId="362"/>
    <cellStyle name="Ввод  12" xfId="363"/>
    <cellStyle name="Ввод  13" xfId="364"/>
    <cellStyle name="Ввод  14" xfId="365"/>
    <cellStyle name="Ввод  2" xfId="366"/>
    <cellStyle name="Ввод  3" xfId="367"/>
    <cellStyle name="Ввод  4" xfId="368"/>
    <cellStyle name="Ввод  5" xfId="369"/>
    <cellStyle name="Ввод  6" xfId="370"/>
    <cellStyle name="Ввод  7" xfId="371"/>
    <cellStyle name="Ввод  8" xfId="372"/>
    <cellStyle name="Ввод  9" xfId="373"/>
    <cellStyle name="Вывод 10" xfId="374"/>
    <cellStyle name="Вывод 11" xfId="375"/>
    <cellStyle name="Вывод 12" xfId="376"/>
    <cellStyle name="Вывод 13" xfId="377"/>
    <cellStyle name="Вывод 14" xfId="378"/>
    <cellStyle name="Вывод 2" xfId="379"/>
    <cellStyle name="Вывод 3" xfId="380"/>
    <cellStyle name="Вывод 4" xfId="381"/>
    <cellStyle name="Вывод 5" xfId="382"/>
    <cellStyle name="Вывод 6" xfId="383"/>
    <cellStyle name="Вывод 7" xfId="384"/>
    <cellStyle name="Вывод 8" xfId="385"/>
    <cellStyle name="Вывод 9" xfId="386"/>
    <cellStyle name="Вычисление 10" xfId="387"/>
    <cellStyle name="Вычисление 11" xfId="388"/>
    <cellStyle name="Вычисление 12" xfId="389"/>
    <cellStyle name="Вычисление 13" xfId="390"/>
    <cellStyle name="Вычисление 14" xfId="391"/>
    <cellStyle name="Вычисление 2" xfId="392"/>
    <cellStyle name="Вычисление 3" xfId="393"/>
    <cellStyle name="Вычисление 4" xfId="394"/>
    <cellStyle name="Вычисление 5" xfId="395"/>
    <cellStyle name="Вычисление 6" xfId="396"/>
    <cellStyle name="Вычисление 7" xfId="397"/>
    <cellStyle name="Вычисление 8" xfId="398"/>
    <cellStyle name="Вычисление 9" xfId="399"/>
    <cellStyle name="Гиперссылка 2" xfId="400"/>
    <cellStyle name="Заголовок 1 10" xfId="401"/>
    <cellStyle name="Заголовок 1 11" xfId="402"/>
    <cellStyle name="Заголовок 1 12" xfId="403"/>
    <cellStyle name="Заголовок 1 13" xfId="404"/>
    <cellStyle name="Заголовок 1 14" xfId="405"/>
    <cellStyle name="Заголовок 1 2" xfId="406"/>
    <cellStyle name="Заголовок 1 3" xfId="407"/>
    <cellStyle name="Заголовок 1 4" xfId="408"/>
    <cellStyle name="Заголовок 1 5" xfId="409"/>
    <cellStyle name="Заголовок 1 6" xfId="410"/>
    <cellStyle name="Заголовок 1 7" xfId="411"/>
    <cellStyle name="Заголовок 1 8" xfId="412"/>
    <cellStyle name="Заголовок 1 9" xfId="413"/>
    <cellStyle name="Заголовок 2 10" xfId="414"/>
    <cellStyle name="Заголовок 2 11" xfId="415"/>
    <cellStyle name="Заголовок 2 12" xfId="416"/>
    <cellStyle name="Заголовок 2 13" xfId="417"/>
    <cellStyle name="Заголовок 2 14" xfId="418"/>
    <cellStyle name="Заголовок 2 2" xfId="419"/>
    <cellStyle name="Заголовок 2 3" xfId="420"/>
    <cellStyle name="Заголовок 2 4" xfId="421"/>
    <cellStyle name="Заголовок 2 5" xfId="422"/>
    <cellStyle name="Заголовок 2 6" xfId="423"/>
    <cellStyle name="Заголовок 2 7" xfId="424"/>
    <cellStyle name="Заголовок 2 8" xfId="425"/>
    <cellStyle name="Заголовок 2 9" xfId="426"/>
    <cellStyle name="Заголовок 3 10" xfId="427"/>
    <cellStyle name="Заголовок 3 11" xfId="428"/>
    <cellStyle name="Заголовок 3 12" xfId="429"/>
    <cellStyle name="Заголовок 3 13" xfId="430"/>
    <cellStyle name="Заголовок 3 14" xfId="431"/>
    <cellStyle name="Заголовок 3 2" xfId="432"/>
    <cellStyle name="Заголовок 3 3" xfId="433"/>
    <cellStyle name="Заголовок 3 4" xfId="434"/>
    <cellStyle name="Заголовок 3 5" xfId="435"/>
    <cellStyle name="Заголовок 3 6" xfId="436"/>
    <cellStyle name="Заголовок 3 7" xfId="437"/>
    <cellStyle name="Заголовок 3 8" xfId="438"/>
    <cellStyle name="Заголовок 3 9" xfId="439"/>
    <cellStyle name="Заголовок 4 10" xfId="440"/>
    <cellStyle name="Заголовок 4 11" xfId="441"/>
    <cellStyle name="Заголовок 4 12" xfId="442"/>
    <cellStyle name="Заголовок 4 13" xfId="443"/>
    <cellStyle name="Заголовок 4 14" xfId="444"/>
    <cellStyle name="Заголовок 4 2" xfId="445"/>
    <cellStyle name="Заголовок 4 3" xfId="446"/>
    <cellStyle name="Заголовок 4 4" xfId="447"/>
    <cellStyle name="Заголовок 4 5" xfId="448"/>
    <cellStyle name="Заголовок 4 6" xfId="449"/>
    <cellStyle name="Заголовок 4 7" xfId="450"/>
    <cellStyle name="Заголовок 4 8" xfId="451"/>
    <cellStyle name="Заголовок 4 9" xfId="452"/>
    <cellStyle name="Звичайний_Global Concolidation File Favorit 2005_2006" xfId="453"/>
    <cellStyle name="Итог 10" xfId="454"/>
    <cellStyle name="Итог 11" xfId="455"/>
    <cellStyle name="Итог 12" xfId="456"/>
    <cellStyle name="Итог 13" xfId="457"/>
    <cellStyle name="Итог 14" xfId="458"/>
    <cellStyle name="Итог 2" xfId="459"/>
    <cellStyle name="Итог 3" xfId="460"/>
    <cellStyle name="Итог 4" xfId="461"/>
    <cellStyle name="Итог 5" xfId="462"/>
    <cellStyle name="Итог 6" xfId="463"/>
    <cellStyle name="Итог 7" xfId="464"/>
    <cellStyle name="Итог 8" xfId="465"/>
    <cellStyle name="Итог 9" xfId="466"/>
    <cellStyle name="Контрольная ячейка 10" xfId="467"/>
    <cellStyle name="Контрольная ячейка 11" xfId="468"/>
    <cellStyle name="Контрольная ячейка 12" xfId="469"/>
    <cellStyle name="Контрольная ячейка 13" xfId="470"/>
    <cellStyle name="Контрольная ячейка 14" xfId="471"/>
    <cellStyle name="Контрольная ячейка 2" xfId="472"/>
    <cellStyle name="Контрольная ячейка 3" xfId="473"/>
    <cellStyle name="Контрольная ячейка 4" xfId="474"/>
    <cellStyle name="Контрольная ячейка 5" xfId="475"/>
    <cellStyle name="Контрольная ячейка 6" xfId="476"/>
    <cellStyle name="Контрольная ячейка 7" xfId="477"/>
    <cellStyle name="Контрольная ячейка 8" xfId="478"/>
    <cellStyle name="Контрольная ячейка 9" xfId="479"/>
    <cellStyle name="Название 10" xfId="480"/>
    <cellStyle name="Название 11" xfId="481"/>
    <cellStyle name="Название 12" xfId="482"/>
    <cellStyle name="Название 13" xfId="483"/>
    <cellStyle name="Название 14" xfId="484"/>
    <cellStyle name="Название 2" xfId="485"/>
    <cellStyle name="Название 3" xfId="486"/>
    <cellStyle name="Название 4" xfId="487"/>
    <cellStyle name="Название 5" xfId="488"/>
    <cellStyle name="Название 6" xfId="489"/>
    <cellStyle name="Название 7" xfId="490"/>
    <cellStyle name="Название 8" xfId="491"/>
    <cellStyle name="Название 9" xfId="492"/>
    <cellStyle name="Нейтральный 10" xfId="493"/>
    <cellStyle name="Нейтральный 11" xfId="494"/>
    <cellStyle name="Нейтральный 12" xfId="495"/>
    <cellStyle name="Нейтральный 13" xfId="496"/>
    <cellStyle name="Нейтральный 14" xfId="497"/>
    <cellStyle name="Нейтральный 2" xfId="498"/>
    <cellStyle name="Нейтральный 3" xfId="499"/>
    <cellStyle name="Нейтральный 4" xfId="500"/>
    <cellStyle name="Нейтральный 5" xfId="501"/>
    <cellStyle name="Нейтральный 6" xfId="502"/>
    <cellStyle name="Нейтральный 7" xfId="503"/>
    <cellStyle name="Нейтральный 8" xfId="504"/>
    <cellStyle name="Нейтральный 9" xfId="505"/>
    <cellStyle name="Обычный" xfId="0" builtinId="0"/>
    <cellStyle name="Обычный 10" xfId="506"/>
    <cellStyle name="Обычный 11" xfId="507"/>
    <cellStyle name="Обычный 12" xfId="508"/>
    <cellStyle name="Обычный 12 2" xfId="509"/>
    <cellStyle name="Обычный 13" xfId="510"/>
    <cellStyle name="Обычный 14" xfId="511"/>
    <cellStyle name="Обычный 15" xfId="512"/>
    <cellStyle name="Обычный 16" xfId="513"/>
    <cellStyle name="Обычный 17" xfId="514"/>
    <cellStyle name="Обычный 18" xfId="515"/>
    <cellStyle name="Обычный 19" xfId="516"/>
    <cellStyle name="Обычный 2" xfId="517"/>
    <cellStyle name="Обычный 2 10" xfId="518"/>
    <cellStyle name="Обычный 2 10 2" xfId="519"/>
    <cellStyle name="Обычный 2 11" xfId="520"/>
    <cellStyle name="Обычный 2 12" xfId="521"/>
    <cellStyle name="Обычный 2 13" xfId="522"/>
    <cellStyle name="Обычный 2 14" xfId="523"/>
    <cellStyle name="Обычный 2 15" xfId="524"/>
    <cellStyle name="Обычный 2 16" xfId="525"/>
    <cellStyle name="Обычный 2 17" xfId="526"/>
    <cellStyle name="Обычный 2 18" xfId="527"/>
    <cellStyle name="Обычный 2 2" xfId="528"/>
    <cellStyle name="Обычный 2 2 2" xfId="529"/>
    <cellStyle name="Обычный 2 3" xfId="530"/>
    <cellStyle name="Обычный 2 4" xfId="531"/>
    <cellStyle name="Обычный 2 5" xfId="532"/>
    <cellStyle name="Обычный 2 6" xfId="533"/>
    <cellStyle name="Обычный 2 7" xfId="534"/>
    <cellStyle name="Обычный 2 8" xfId="535"/>
    <cellStyle name="Обычный 2 9" xfId="536"/>
    <cellStyle name="Обычный 2_GLOBAL Calendar file AVANGARD 2007" xfId="537"/>
    <cellStyle name="Обычный 20" xfId="538"/>
    <cellStyle name="Обычный 20 2" xfId="539"/>
    <cellStyle name="Обычный 21" xfId="540"/>
    <cellStyle name="Обычный 22" xfId="541"/>
    <cellStyle name="Обычный 23" xfId="542"/>
    <cellStyle name="Обычный 24" xfId="543"/>
    <cellStyle name="Обычный 25" xfId="544"/>
    <cellStyle name="Обычный 3" xfId="545"/>
    <cellStyle name="Обычный 3 10" xfId="546"/>
    <cellStyle name="Обычный 3 11" xfId="547"/>
    <cellStyle name="Обычный 3 12" xfId="548"/>
    <cellStyle name="Обычный 3 13" xfId="549"/>
    <cellStyle name="Обычный 3 14" xfId="550"/>
    <cellStyle name="Обычный 3 15" xfId="551"/>
    <cellStyle name="Обычный 3 2" xfId="552"/>
    <cellStyle name="Обычный 3 3" xfId="553"/>
    <cellStyle name="Обычный 3 4" xfId="554"/>
    <cellStyle name="Обычный 3 5" xfId="555"/>
    <cellStyle name="Обычный 3 6" xfId="556"/>
    <cellStyle name="Обычный 3 7" xfId="557"/>
    <cellStyle name="Обычный 3 8" xfId="558"/>
    <cellStyle name="Обычный 3 9" xfId="559"/>
    <cellStyle name="Обычный 3_Work_Avangard 2006_2007" xfId="560"/>
    <cellStyle name="Обычный 4" xfId="561"/>
    <cellStyle name="Обычный 4 10" xfId="562"/>
    <cellStyle name="Обычный 4 11" xfId="563"/>
    <cellStyle name="Обычный 4 12" xfId="564"/>
    <cellStyle name="Обычный 4 13" xfId="565"/>
    <cellStyle name="Обычный 4 14" xfId="566"/>
    <cellStyle name="Обычный 4 15" xfId="567"/>
    <cellStyle name="Обычный 4 16" xfId="568"/>
    <cellStyle name="Обычный 4 2" xfId="569"/>
    <cellStyle name="Обычный 4 3" xfId="570"/>
    <cellStyle name="Обычный 4 4" xfId="571"/>
    <cellStyle name="Обычный 4 5" xfId="572"/>
    <cellStyle name="Обычный 4 6" xfId="573"/>
    <cellStyle name="Обычный 4 7" xfId="574"/>
    <cellStyle name="Обычный 4 8" xfId="575"/>
    <cellStyle name="Обычный 4 9" xfId="576"/>
    <cellStyle name="Обычный 4_Work_Avangard 2006_2007" xfId="577"/>
    <cellStyle name="Обычный 5" xfId="578"/>
    <cellStyle name="Обычный 5 10" xfId="579"/>
    <cellStyle name="Обычный 5 11" xfId="580"/>
    <cellStyle name="Обычный 5 12" xfId="581"/>
    <cellStyle name="Обычный 5 13" xfId="582"/>
    <cellStyle name="Обычный 5 14" xfId="583"/>
    <cellStyle name="Обычный 5 15" xfId="584"/>
    <cellStyle name="Обычный 5 16" xfId="585"/>
    <cellStyle name="Обычный 5 17" xfId="586"/>
    <cellStyle name="Обычный 5 18" xfId="587"/>
    <cellStyle name="Обычный 5 19" xfId="588"/>
    <cellStyle name="Обычный 5 2" xfId="589"/>
    <cellStyle name="Обычный 5 20" xfId="590"/>
    <cellStyle name="Обычный 5 21" xfId="591"/>
    <cellStyle name="Обычный 5 22" xfId="592"/>
    <cellStyle name="Обычный 5 23" xfId="593"/>
    <cellStyle name="Обычный 5 24" xfId="594"/>
    <cellStyle name="Обычный 5 25" xfId="595"/>
    <cellStyle name="Обычный 5 3" xfId="596"/>
    <cellStyle name="Обычный 5 4" xfId="597"/>
    <cellStyle name="Обычный 5 5" xfId="598"/>
    <cellStyle name="Обычный 5 6" xfId="599"/>
    <cellStyle name="Обычный 5 7" xfId="600"/>
    <cellStyle name="Обычный 5 8" xfId="601"/>
    <cellStyle name="Обычный 5 9" xfId="602"/>
    <cellStyle name="Обычный 5_Global Concolidation File DS Company 2005_2006_28.01.2008" xfId="603"/>
    <cellStyle name="Обычный 6" xfId="604"/>
    <cellStyle name="Обычный 7" xfId="605"/>
    <cellStyle name="Обычный 8" xfId="606"/>
    <cellStyle name="Обычный 8 2" xfId="607"/>
    <cellStyle name="Обычный 9" xfId="608"/>
    <cellStyle name="Плохой 10" xfId="609"/>
    <cellStyle name="Плохой 11" xfId="610"/>
    <cellStyle name="Плохой 12" xfId="611"/>
    <cellStyle name="Плохой 13" xfId="612"/>
    <cellStyle name="Плохой 14" xfId="613"/>
    <cellStyle name="Плохой 2" xfId="614"/>
    <cellStyle name="Плохой 3" xfId="615"/>
    <cellStyle name="Плохой 4" xfId="616"/>
    <cellStyle name="Плохой 5" xfId="617"/>
    <cellStyle name="Плохой 6" xfId="618"/>
    <cellStyle name="Плохой 7" xfId="619"/>
    <cellStyle name="Плохой 8" xfId="620"/>
    <cellStyle name="Плохой 9" xfId="621"/>
    <cellStyle name="Пояснение 10" xfId="622"/>
    <cellStyle name="Пояснение 11" xfId="623"/>
    <cellStyle name="Пояснение 12" xfId="624"/>
    <cellStyle name="Пояснение 13" xfId="625"/>
    <cellStyle name="Пояснение 14" xfId="626"/>
    <cellStyle name="Пояснение 2" xfId="627"/>
    <cellStyle name="Пояснение 3" xfId="628"/>
    <cellStyle name="Пояснение 4" xfId="629"/>
    <cellStyle name="Пояснение 5" xfId="630"/>
    <cellStyle name="Пояснение 6" xfId="631"/>
    <cellStyle name="Пояснение 7" xfId="632"/>
    <cellStyle name="Пояснение 8" xfId="633"/>
    <cellStyle name="Пояснение 9" xfId="634"/>
    <cellStyle name="Примечание 10" xfId="635"/>
    <cellStyle name="Примечание 11" xfId="636"/>
    <cellStyle name="Примечание 12" xfId="637"/>
    <cellStyle name="Примечание 13" xfId="638"/>
    <cellStyle name="Примечание 14" xfId="639"/>
    <cellStyle name="Примечание 2" xfId="640"/>
    <cellStyle name="Примечание 3" xfId="641"/>
    <cellStyle name="Примечание 4" xfId="642"/>
    <cellStyle name="Примечание 5" xfId="643"/>
    <cellStyle name="Примечание 6" xfId="644"/>
    <cellStyle name="Примечание 7" xfId="645"/>
    <cellStyle name="Примечание 8" xfId="646"/>
    <cellStyle name="Примечание 9" xfId="647"/>
    <cellStyle name="Процентный" xfId="648" builtinId="5"/>
    <cellStyle name="Процентный 2" xfId="649"/>
    <cellStyle name="Процентный 2 2" xfId="650"/>
    <cellStyle name="Процентный 3" xfId="651"/>
    <cellStyle name="Процентный 3 2" xfId="652"/>
    <cellStyle name="Процентный 4" xfId="653"/>
    <cellStyle name="Связанная ячейка 10" xfId="654"/>
    <cellStyle name="Связанная ячейка 11" xfId="655"/>
    <cellStyle name="Связанная ячейка 12" xfId="656"/>
    <cellStyle name="Связанная ячейка 13" xfId="657"/>
    <cellStyle name="Связанная ячейка 14" xfId="658"/>
    <cellStyle name="Связанная ячейка 2" xfId="659"/>
    <cellStyle name="Связанная ячейка 3" xfId="660"/>
    <cellStyle name="Связанная ячейка 4" xfId="661"/>
    <cellStyle name="Связанная ячейка 5" xfId="662"/>
    <cellStyle name="Связанная ячейка 6" xfId="663"/>
    <cellStyle name="Связанная ячейка 7" xfId="664"/>
    <cellStyle name="Связанная ячейка 8" xfId="665"/>
    <cellStyle name="Связанная ячейка 9" xfId="666"/>
    <cellStyle name="Стиль 1" xfId="667"/>
    <cellStyle name="Стиль 1 2" xfId="668"/>
    <cellStyle name="Стиль 1 3" xfId="669"/>
    <cellStyle name="Стиль 1_Копия Global_Avangard_2006_IFRS " xfId="670"/>
    <cellStyle name="Стиль 2" xfId="671"/>
    <cellStyle name="Текст предупреждения 10" xfId="672"/>
    <cellStyle name="Текст предупреждения 11" xfId="673"/>
    <cellStyle name="Текст предупреждения 12" xfId="674"/>
    <cellStyle name="Текст предупреждения 13" xfId="675"/>
    <cellStyle name="Текст предупреждения 14" xfId="676"/>
    <cellStyle name="Текст предупреждения 2" xfId="677"/>
    <cellStyle name="Текст предупреждения 3" xfId="678"/>
    <cellStyle name="Текст предупреждения 4" xfId="679"/>
    <cellStyle name="Текст предупреждения 5" xfId="680"/>
    <cellStyle name="Текст предупреждения 6" xfId="681"/>
    <cellStyle name="Текст предупреждения 7" xfId="682"/>
    <cellStyle name="Текст предупреждения 8" xfId="683"/>
    <cellStyle name="Текст предупреждения 9" xfId="684"/>
    <cellStyle name="Финансовый" xfId="685" builtinId="3"/>
    <cellStyle name="Финансовый 2" xfId="686"/>
    <cellStyle name="Финансовый 2 2" xfId="687"/>
    <cellStyle name="Финансовый 2 3" xfId="688"/>
    <cellStyle name="Финансовый 3" xfId="689"/>
    <cellStyle name="Финансовый 3 2" xfId="690"/>
    <cellStyle name="Финансовый 4" xfId="691"/>
    <cellStyle name="Финансовый 5" xfId="692"/>
    <cellStyle name="Финансовый 6" xfId="693"/>
    <cellStyle name="Финансовый 6 2" xfId="694"/>
    <cellStyle name="Финансовый 7" xfId="695"/>
    <cellStyle name="Финансовый 8" xfId="696"/>
    <cellStyle name="Финансовый 9" xfId="697"/>
    <cellStyle name="Хороший 10" xfId="698"/>
    <cellStyle name="Хороший 11" xfId="699"/>
    <cellStyle name="Хороший 12" xfId="700"/>
    <cellStyle name="Хороший 13" xfId="701"/>
    <cellStyle name="Хороший 14" xfId="702"/>
    <cellStyle name="Хороший 2" xfId="703"/>
    <cellStyle name="Хороший 3" xfId="704"/>
    <cellStyle name="Хороший 4" xfId="705"/>
    <cellStyle name="Хороший 5" xfId="706"/>
    <cellStyle name="Хороший 6" xfId="707"/>
    <cellStyle name="Хороший 7" xfId="708"/>
    <cellStyle name="Хороший 8" xfId="709"/>
    <cellStyle name="Хороший 9" xfId="7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tabColor rgb="FFFF0000"/>
  </sheetPr>
  <dimension ref="A1:BG1563"/>
  <sheetViews>
    <sheetView tabSelected="1" view="pageBreakPreview" zoomScale="120" zoomScaleSheetLayoutView="120" workbookViewId="0">
      <pane xSplit="4" ySplit="2" topLeftCell="E560" activePane="bottomRight" state="frozen"/>
      <selection pane="topRight" activeCell="D1" sqref="D1"/>
      <selection pane="bottomLeft" activeCell="A3" sqref="A3"/>
      <selection pane="bottomRight" activeCell="O488" sqref="O488"/>
    </sheetView>
  </sheetViews>
  <sheetFormatPr defaultRowHeight="12.75" outlineLevelRow="2" outlineLevelCol="1"/>
  <cols>
    <col min="1" max="1" width="4.85546875" style="1" customWidth="1"/>
    <col min="2" max="2" width="1.7109375" style="1" hidden="1" customWidth="1"/>
    <col min="3" max="3" width="11" style="2" hidden="1" customWidth="1"/>
    <col min="4" max="4" width="10.5703125" style="1" hidden="1" customWidth="1"/>
    <col min="5" max="5" width="2.42578125" style="3" customWidth="1"/>
    <col min="6" max="6" width="2.7109375" style="3" customWidth="1"/>
    <col min="7" max="42" width="2.42578125" style="3" customWidth="1"/>
    <col min="43" max="43" width="2.85546875" style="3" customWidth="1"/>
    <col min="44" max="44" width="9.5703125" style="3" customWidth="1" outlineLevel="1"/>
    <col min="45" max="52" width="9.140625" style="3" outlineLevel="1"/>
    <col min="53" max="16384" width="9.140625" style="3"/>
  </cols>
  <sheetData>
    <row r="1" spans="1:59" s="4" customFormat="1" ht="15" customHeight="1">
      <c r="A1" s="1"/>
      <c r="B1" s="1"/>
      <c r="C1" s="2"/>
      <c r="D1" s="1"/>
      <c r="E1" s="3"/>
      <c r="F1" s="3"/>
      <c r="G1" s="3"/>
      <c r="H1" s="3"/>
      <c r="I1" s="3"/>
      <c r="J1" s="3"/>
      <c r="K1" s="3"/>
      <c r="L1" s="3"/>
      <c r="M1" s="3"/>
      <c r="N1" s="3"/>
      <c r="O1" s="3"/>
      <c r="P1" s="3"/>
      <c r="Q1" s="3"/>
      <c r="R1" s="3"/>
      <c r="S1" s="3"/>
      <c r="T1" s="3"/>
      <c r="U1" s="3"/>
      <c r="V1" s="3"/>
      <c r="W1" s="3"/>
      <c r="X1" s="3"/>
      <c r="Y1" s="3"/>
      <c r="Z1" s="3"/>
      <c r="AA1" s="3"/>
      <c r="AB1" s="3"/>
      <c r="AC1" s="3"/>
      <c r="AD1" s="3"/>
      <c r="AE1" s="3"/>
      <c r="AF1" s="3"/>
      <c r="AG1" s="236"/>
      <c r="AH1" s="219"/>
      <c r="AI1" s="219"/>
      <c r="AJ1" s="219"/>
      <c r="AK1" s="219"/>
      <c r="AL1" s="3"/>
      <c r="AM1" s="236"/>
      <c r="AN1" s="219"/>
      <c r="AO1" s="219"/>
      <c r="AP1" s="219"/>
      <c r="AQ1" s="219"/>
      <c r="AR1" s="237" t="s">
        <v>533</v>
      </c>
      <c r="AS1" s="237"/>
      <c r="AT1" s="237"/>
      <c r="AU1" s="230" t="s">
        <v>534</v>
      </c>
      <c r="AV1" s="231"/>
      <c r="AW1" s="232"/>
      <c r="AX1" s="230" t="s">
        <v>535</v>
      </c>
      <c r="AY1" s="231"/>
      <c r="AZ1" s="231"/>
      <c r="BA1" s="230" t="s">
        <v>536</v>
      </c>
      <c r="BB1" s="231"/>
      <c r="BC1" s="231"/>
      <c r="BD1" s="231"/>
      <c r="BE1" s="231"/>
      <c r="BF1" s="231"/>
      <c r="BG1" s="232"/>
    </row>
    <row r="2" spans="1:59" s="4" customFormat="1" ht="12.75" customHeight="1">
      <c r="A2" s="1"/>
      <c r="B2" s="1"/>
      <c r="C2" s="2"/>
      <c r="D2" s="1"/>
      <c r="E2" s="3"/>
      <c r="F2" s="3"/>
      <c r="G2" s="3"/>
      <c r="H2" s="3"/>
      <c r="I2" s="3"/>
      <c r="J2" s="3"/>
      <c r="K2" s="3"/>
      <c r="L2" s="3"/>
      <c r="M2" s="3"/>
      <c r="N2" s="3"/>
      <c r="O2" s="3"/>
      <c r="P2" s="3"/>
      <c r="Q2" s="3"/>
      <c r="R2" s="3"/>
      <c r="S2" s="3"/>
      <c r="T2" s="3"/>
      <c r="U2" s="3"/>
      <c r="V2" s="3"/>
      <c r="W2" s="3"/>
      <c r="X2" s="3"/>
      <c r="Y2" s="3"/>
      <c r="Z2" s="3"/>
      <c r="AA2" s="3"/>
      <c r="AB2" s="3"/>
      <c r="AC2" s="3"/>
      <c r="AD2" s="3"/>
      <c r="AE2" s="3"/>
      <c r="AF2" s="3"/>
      <c r="AG2" s="236"/>
      <c r="AH2" s="219"/>
      <c r="AI2" s="219"/>
      <c r="AJ2" s="219"/>
      <c r="AK2" s="219"/>
      <c r="AL2" s="3"/>
      <c r="AM2" s="236"/>
      <c r="AN2" s="219"/>
      <c r="AO2" s="219"/>
      <c r="AP2" s="219"/>
      <c r="AQ2" s="219"/>
      <c r="AR2" s="237"/>
      <c r="AS2" s="237"/>
      <c r="AT2" s="237"/>
      <c r="AU2" s="233"/>
      <c r="AV2" s="234"/>
      <c r="AW2" s="235"/>
      <c r="AX2" s="233"/>
      <c r="AY2" s="234"/>
      <c r="AZ2" s="234"/>
      <c r="BA2" s="233"/>
      <c r="BB2" s="234"/>
      <c r="BC2" s="234"/>
      <c r="BD2" s="234"/>
      <c r="BE2" s="234"/>
      <c r="BF2" s="234"/>
      <c r="BG2" s="235"/>
    </row>
    <row r="3" spans="1:59" s="4" customFormat="1">
      <c r="A3" s="1"/>
      <c r="B3" s="1"/>
      <c r="C3" s="2"/>
      <c r="D3" s="1"/>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59" s="4" customFormat="1">
      <c r="A4" s="1"/>
      <c r="B4" s="1"/>
      <c r="C4" s="2"/>
      <c r="D4" s="1"/>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row>
    <row r="5" spans="1:59" s="4" customFormat="1">
      <c r="A5" s="1"/>
      <c r="B5" s="1"/>
      <c r="C5" s="2"/>
      <c r="D5" s="1"/>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row>
    <row r="6" spans="1:59" s="4" customFormat="1">
      <c r="A6" s="1"/>
      <c r="B6" s="1"/>
      <c r="C6" s="2"/>
      <c r="D6" s="1"/>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row>
    <row r="7" spans="1:59" s="4" customFormat="1">
      <c r="A7" s="1"/>
      <c r="B7" s="1"/>
      <c r="C7" s="2"/>
      <c r="D7" s="1"/>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row>
    <row r="8" spans="1:59" s="4" customFormat="1">
      <c r="A8" s="1"/>
      <c r="B8" s="1"/>
      <c r="C8" s="2"/>
      <c r="D8" s="1"/>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row>
    <row r="9" spans="1:59" s="4" customFormat="1">
      <c r="A9" s="1"/>
      <c r="B9" s="1"/>
      <c r="C9" s="2"/>
      <c r="D9" s="1"/>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row>
    <row r="10" spans="1:59" s="4" customFormat="1">
      <c r="A10" s="1"/>
      <c r="B10" s="1"/>
      <c r="C10" s="2"/>
      <c r="D10" s="1"/>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row>
    <row r="11" spans="1:59" s="4" customFormat="1">
      <c r="A11" s="1"/>
      <c r="B11" s="1"/>
      <c r="C11" s="2"/>
      <c r="D11" s="1"/>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row>
    <row r="12" spans="1:59" s="4" customFormat="1">
      <c r="A12" s="1"/>
      <c r="B12" s="1"/>
      <c r="C12" s="2"/>
      <c r="D12" s="1"/>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row>
    <row r="13" spans="1:59" s="4" customFormat="1">
      <c r="A13" s="1"/>
      <c r="B13" s="1"/>
      <c r="C13" s="2"/>
      <c r="D13" s="1"/>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row>
    <row r="14" spans="1:59" s="4" customFormat="1">
      <c r="A14" s="1"/>
      <c r="B14" s="1"/>
      <c r="C14" s="2"/>
      <c r="D14" s="1"/>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row>
    <row r="15" spans="1:59" s="4" customFormat="1">
      <c r="A15" s="1"/>
      <c r="B15" s="1"/>
      <c r="C15" s="2"/>
      <c r="D15" s="1"/>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row>
    <row r="16" spans="1:59" s="4" customFormat="1">
      <c r="A16" s="1"/>
      <c r="B16" s="1"/>
      <c r="C16" s="2"/>
      <c r="D16" s="1"/>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row>
    <row r="17" spans="5:43">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row>
    <row r="18" spans="5:43">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row>
    <row r="19" spans="5:43">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row>
    <row r="20" spans="5:43">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row>
    <row r="21" spans="5:43">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row>
    <row r="22" spans="5:43">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row>
    <row r="23" spans="5:43">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row>
    <row r="24" spans="5:43">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row>
    <row r="25" spans="5:43">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row>
    <row r="26" spans="5:43">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row>
    <row r="27" spans="5:43">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row>
    <row r="28" spans="5:43" ht="12.75" customHeight="1">
      <c r="E28" s="6"/>
      <c r="F28" s="6"/>
      <c r="G28" s="6"/>
      <c r="H28" s="6"/>
      <c r="I28" s="6"/>
      <c r="J28" s="6"/>
      <c r="K28" s="6"/>
      <c r="L28" s="6"/>
      <c r="M28" s="6"/>
      <c r="N28" s="6"/>
      <c r="O28" s="6"/>
      <c r="P28" s="6"/>
      <c r="Q28" s="6"/>
      <c r="R28" s="6"/>
      <c r="S28" s="6"/>
      <c r="T28" s="6"/>
      <c r="U28" s="6"/>
      <c r="V28" s="6"/>
      <c r="W28" s="6"/>
      <c r="X28" s="6"/>
      <c r="Y28" s="244" t="s">
        <v>537</v>
      </c>
      <c r="Z28" s="244"/>
      <c r="AA28" s="244"/>
      <c r="AB28" s="244"/>
      <c r="AC28" s="244"/>
      <c r="AD28" s="244"/>
      <c r="AE28" s="244"/>
      <c r="AF28" s="244"/>
      <c r="AG28" s="244"/>
      <c r="AH28" s="244"/>
      <c r="AI28" s="244"/>
      <c r="AJ28" s="244"/>
      <c r="AK28" s="244"/>
      <c r="AL28" s="244"/>
      <c r="AM28" s="244"/>
      <c r="AN28" s="244"/>
      <c r="AO28" s="244"/>
      <c r="AP28" s="6"/>
      <c r="AQ28" s="6"/>
    </row>
    <row r="29" spans="5:43" ht="12.75" customHeight="1">
      <c r="E29" s="6"/>
      <c r="F29" s="6"/>
      <c r="G29" s="6"/>
      <c r="H29" s="6"/>
      <c r="I29" s="6"/>
      <c r="J29" s="6"/>
      <c r="K29" s="6"/>
      <c r="L29" s="6"/>
      <c r="M29" s="6"/>
      <c r="N29" s="6"/>
      <c r="O29" s="6"/>
      <c r="P29" s="6"/>
      <c r="Q29" s="6"/>
      <c r="R29" s="6"/>
      <c r="S29" s="6"/>
      <c r="T29" s="6"/>
      <c r="U29" s="6"/>
      <c r="V29" s="6"/>
      <c r="W29" s="6"/>
      <c r="X29" s="6"/>
      <c r="Y29" s="244"/>
      <c r="Z29" s="244"/>
      <c r="AA29" s="244"/>
      <c r="AB29" s="244"/>
      <c r="AC29" s="244"/>
      <c r="AD29" s="244"/>
      <c r="AE29" s="244"/>
      <c r="AF29" s="244"/>
      <c r="AG29" s="244"/>
      <c r="AH29" s="244"/>
      <c r="AI29" s="244"/>
      <c r="AJ29" s="244"/>
      <c r="AK29" s="244"/>
      <c r="AL29" s="244"/>
      <c r="AM29" s="244"/>
      <c r="AN29" s="244"/>
      <c r="AO29" s="244"/>
      <c r="AP29" s="6"/>
      <c r="AQ29" s="6"/>
    </row>
    <row r="30" spans="5:43">
      <c r="E30" s="6"/>
      <c r="F30" s="6"/>
      <c r="G30" s="6"/>
      <c r="H30" s="6"/>
      <c r="I30" s="6"/>
      <c r="J30" s="6"/>
      <c r="K30" s="6"/>
      <c r="L30" s="6"/>
      <c r="M30" s="6"/>
      <c r="N30" s="6"/>
      <c r="O30" s="6"/>
      <c r="P30" s="6"/>
      <c r="Q30" s="6"/>
      <c r="R30" s="6"/>
      <c r="S30" s="6"/>
      <c r="T30" s="6"/>
      <c r="U30" s="6"/>
      <c r="V30" s="6"/>
      <c r="W30" s="6"/>
      <c r="X30" s="6"/>
      <c r="Y30" s="239" t="s">
        <v>538</v>
      </c>
      <c r="Z30" s="239"/>
      <c r="AA30" s="239"/>
      <c r="AB30" s="239"/>
      <c r="AC30" s="239"/>
      <c r="AD30" s="239"/>
      <c r="AE30" s="239"/>
      <c r="AF30" s="239"/>
      <c r="AG30" s="239"/>
      <c r="AH30" s="239"/>
      <c r="AI30" s="239"/>
      <c r="AJ30" s="239"/>
      <c r="AK30" s="239"/>
      <c r="AL30" s="239"/>
      <c r="AM30" s="239"/>
      <c r="AN30" s="239"/>
      <c r="AO30" s="239"/>
      <c r="AP30" s="6"/>
      <c r="AQ30" s="6"/>
    </row>
    <row r="31" spans="5:43">
      <c r="E31" s="6"/>
      <c r="F31" s="6"/>
      <c r="G31" s="6"/>
      <c r="H31" s="6"/>
      <c r="I31" s="6"/>
      <c r="J31" s="6"/>
      <c r="K31" s="6"/>
      <c r="L31" s="6"/>
      <c r="M31" s="6"/>
      <c r="N31" s="6"/>
      <c r="O31" s="6"/>
      <c r="P31" s="6"/>
      <c r="Q31" s="6"/>
      <c r="R31" s="6"/>
      <c r="S31" s="6"/>
      <c r="T31" s="6"/>
      <c r="U31" s="6"/>
      <c r="V31" s="6"/>
      <c r="W31" s="6"/>
      <c r="X31" s="6"/>
      <c r="Y31" s="239" t="s">
        <v>553</v>
      </c>
      <c r="Z31" s="239"/>
      <c r="AA31" s="239"/>
      <c r="AB31" s="239"/>
      <c r="AC31" s="239"/>
      <c r="AD31" s="239"/>
      <c r="AE31" s="239"/>
      <c r="AF31" s="239"/>
      <c r="AG31" s="239"/>
      <c r="AH31" s="239"/>
      <c r="AI31" s="239"/>
      <c r="AJ31" s="239"/>
      <c r="AK31" s="239"/>
      <c r="AL31" s="239"/>
      <c r="AM31" s="239"/>
      <c r="AN31" s="239"/>
      <c r="AO31" s="239"/>
      <c r="AP31" s="239"/>
      <c r="AQ31" s="6"/>
    </row>
    <row r="32" spans="5:43">
      <c r="E32" s="6"/>
      <c r="F32" s="6"/>
      <c r="G32" s="6"/>
      <c r="H32" s="6"/>
      <c r="I32" s="6"/>
      <c r="J32" s="6"/>
      <c r="K32" s="6"/>
      <c r="L32" s="6"/>
      <c r="M32" s="6"/>
      <c r="N32" s="6"/>
      <c r="O32" s="6"/>
      <c r="P32" s="6"/>
      <c r="Q32" s="6"/>
      <c r="R32" s="6"/>
      <c r="S32" s="6"/>
      <c r="T32" s="6"/>
      <c r="U32" s="6"/>
      <c r="V32" s="6"/>
      <c r="W32" s="6"/>
      <c r="X32" s="6"/>
      <c r="Y32" s="239"/>
      <c r="Z32" s="239"/>
      <c r="AA32" s="239"/>
      <c r="AB32" s="239"/>
      <c r="AC32" s="239"/>
      <c r="AD32" s="239"/>
      <c r="AE32" s="239"/>
      <c r="AF32" s="239"/>
      <c r="AG32" s="239"/>
      <c r="AH32" s="239"/>
      <c r="AI32" s="239"/>
      <c r="AJ32" s="239"/>
      <c r="AK32" s="239"/>
      <c r="AL32" s="239"/>
      <c r="AM32" s="239"/>
      <c r="AN32" s="239"/>
      <c r="AO32" s="239"/>
      <c r="AP32" s="6"/>
      <c r="AQ32" s="6"/>
    </row>
    <row r="33" spans="5:43">
      <c r="E33" s="6"/>
      <c r="F33" s="6"/>
      <c r="G33" s="6"/>
      <c r="H33" s="6"/>
      <c r="I33" s="6"/>
      <c r="J33" s="6"/>
      <c r="K33" s="6"/>
      <c r="L33" s="6"/>
      <c r="M33" s="6"/>
      <c r="N33" s="6"/>
      <c r="O33" s="6"/>
      <c r="P33" s="6"/>
      <c r="Q33" s="6"/>
      <c r="R33" s="6"/>
      <c r="S33" s="6"/>
      <c r="T33" s="6"/>
      <c r="U33" s="6"/>
      <c r="V33" s="6"/>
      <c r="W33" s="6"/>
      <c r="X33" s="6"/>
      <c r="Y33" s="240"/>
      <c r="Z33" s="240"/>
      <c r="AA33" s="240"/>
      <c r="AB33" s="240"/>
      <c r="AC33" s="240"/>
      <c r="AD33" s="240"/>
      <c r="AE33" s="240"/>
      <c r="AF33" s="240"/>
      <c r="AG33" s="240"/>
      <c r="AH33" s="240"/>
      <c r="AI33" s="240"/>
      <c r="AJ33" s="240"/>
      <c r="AK33" s="240"/>
      <c r="AL33" s="240"/>
      <c r="AM33" s="240"/>
      <c r="AN33" s="240"/>
      <c r="AO33" s="240"/>
      <c r="AP33" s="6"/>
      <c r="AQ33" s="6"/>
    </row>
    <row r="34" spans="5:43">
      <c r="E34" s="6"/>
      <c r="F34" s="6"/>
      <c r="G34" s="6"/>
      <c r="H34" s="6"/>
      <c r="I34" s="6"/>
      <c r="J34" s="6"/>
      <c r="K34" s="6"/>
      <c r="L34" s="6"/>
      <c r="M34" s="6"/>
      <c r="N34" s="6"/>
      <c r="O34" s="6"/>
      <c r="P34" s="6"/>
      <c r="Q34" s="6"/>
      <c r="R34" s="6"/>
      <c r="S34" s="6"/>
      <c r="T34" s="6"/>
      <c r="U34" s="6"/>
      <c r="V34" s="6"/>
      <c r="W34" s="6"/>
      <c r="X34" s="6"/>
      <c r="Y34" s="241"/>
      <c r="Z34" s="241"/>
      <c r="AA34" s="241"/>
      <c r="AB34" s="241"/>
      <c r="AC34" s="241"/>
      <c r="AD34" s="241"/>
      <c r="AE34" s="241"/>
      <c r="AF34" s="241"/>
      <c r="AG34" s="241"/>
      <c r="AH34" s="241"/>
      <c r="AI34" s="241"/>
      <c r="AJ34" s="241"/>
      <c r="AK34" s="241"/>
      <c r="AL34" s="241"/>
      <c r="AM34" s="241"/>
      <c r="AN34" s="241"/>
      <c r="AO34" s="241"/>
      <c r="AP34" s="6"/>
      <c r="AQ34" s="6"/>
    </row>
    <row r="35" spans="5:43">
      <c r="E35" s="6"/>
      <c r="F35" s="6"/>
      <c r="G35" s="6"/>
      <c r="H35" s="6"/>
      <c r="I35" s="6"/>
      <c r="J35" s="6"/>
      <c r="K35" s="6"/>
      <c r="L35" s="6"/>
      <c r="M35" s="6"/>
      <c r="N35" s="6"/>
      <c r="O35" s="6"/>
      <c r="P35" s="6"/>
      <c r="Q35" s="6"/>
      <c r="R35" s="6"/>
      <c r="S35" s="6"/>
      <c r="T35" s="6"/>
      <c r="U35" s="6"/>
      <c r="V35" s="6"/>
      <c r="W35" s="6"/>
      <c r="X35" s="6"/>
      <c r="Y35" s="5"/>
      <c r="Z35" s="5"/>
      <c r="AA35" s="5"/>
      <c r="AB35" s="5"/>
      <c r="AC35" s="5"/>
      <c r="AD35" s="5"/>
      <c r="AE35" s="5"/>
      <c r="AF35" s="5"/>
      <c r="AG35" s="5"/>
      <c r="AH35" s="5"/>
      <c r="AI35" s="5"/>
      <c r="AJ35" s="5"/>
      <c r="AK35" s="5"/>
      <c r="AL35" s="5"/>
      <c r="AM35" s="5"/>
      <c r="AN35" s="5"/>
      <c r="AO35" s="5"/>
      <c r="AP35" s="6"/>
      <c r="AQ35" s="6"/>
    </row>
    <row r="36" spans="5:43">
      <c r="E36" s="6"/>
      <c r="F36" s="6"/>
      <c r="G36" s="6"/>
      <c r="H36" s="6"/>
      <c r="I36" s="6"/>
      <c r="J36" s="6"/>
      <c r="K36" s="6"/>
      <c r="L36" s="6"/>
      <c r="M36" s="6"/>
      <c r="N36" s="6"/>
      <c r="O36" s="6"/>
      <c r="P36" s="6"/>
      <c r="Q36" s="6"/>
      <c r="R36" s="6"/>
      <c r="S36" s="6"/>
      <c r="T36" s="6"/>
      <c r="U36" s="6"/>
      <c r="V36" s="6"/>
      <c r="W36" s="6"/>
      <c r="X36" s="6"/>
      <c r="Y36" s="5"/>
      <c r="Z36" s="5"/>
      <c r="AA36" s="5"/>
      <c r="AB36" s="5"/>
      <c r="AC36" s="5"/>
      <c r="AD36" s="5"/>
      <c r="AE36" s="5"/>
      <c r="AF36" s="5"/>
      <c r="AG36" s="5"/>
      <c r="AH36" s="5"/>
      <c r="AI36" s="5"/>
      <c r="AJ36" s="5"/>
      <c r="AK36" s="5"/>
      <c r="AL36" s="5"/>
      <c r="AM36" s="5"/>
      <c r="AN36" s="5"/>
      <c r="AO36" s="5"/>
      <c r="AP36" s="6"/>
      <c r="AQ36" s="6"/>
    </row>
    <row r="37" spans="5:43">
      <c r="E37" s="6"/>
      <c r="F37" s="6"/>
      <c r="G37" s="6"/>
      <c r="H37" s="6"/>
      <c r="I37" s="6"/>
      <c r="J37" s="6"/>
      <c r="K37" s="6"/>
      <c r="L37" s="6"/>
      <c r="M37" s="6"/>
      <c r="N37" s="6"/>
      <c r="O37" s="6"/>
      <c r="P37" s="6"/>
      <c r="Q37" s="6"/>
      <c r="R37" s="6"/>
      <c r="S37" s="6"/>
      <c r="T37" s="6"/>
      <c r="U37" s="6"/>
      <c r="V37" s="6"/>
      <c r="W37" s="6"/>
      <c r="X37" s="6"/>
      <c r="Y37" s="5"/>
      <c r="Z37" s="5"/>
      <c r="AA37" s="5"/>
      <c r="AB37" s="5"/>
      <c r="AC37" s="5"/>
      <c r="AD37" s="5"/>
      <c r="AE37" s="5"/>
      <c r="AF37" s="5"/>
      <c r="AG37" s="5"/>
      <c r="AH37" s="5"/>
      <c r="AI37" s="5"/>
      <c r="AJ37" s="5"/>
      <c r="AK37" s="5"/>
      <c r="AL37" s="5"/>
      <c r="AM37" s="5"/>
      <c r="AN37" s="5"/>
      <c r="AO37" s="5"/>
      <c r="AP37" s="6"/>
      <c r="AQ37" s="6"/>
    </row>
    <row r="38" spans="5:43">
      <c r="E38" s="6"/>
      <c r="F38" s="6"/>
      <c r="G38" s="6"/>
      <c r="H38" s="6"/>
      <c r="I38" s="6"/>
      <c r="J38" s="6"/>
      <c r="K38" s="6"/>
      <c r="L38" s="6"/>
      <c r="M38" s="6"/>
      <c r="N38" s="6"/>
      <c r="O38" s="6"/>
      <c r="P38" s="6"/>
      <c r="Q38" s="6"/>
      <c r="R38" s="6"/>
      <c r="S38" s="6"/>
      <c r="T38" s="6"/>
      <c r="U38" s="6"/>
      <c r="V38" s="6"/>
      <c r="W38" s="6"/>
      <c r="X38" s="6"/>
      <c r="Y38" s="5"/>
      <c r="Z38" s="5"/>
      <c r="AA38" s="5"/>
      <c r="AB38" s="5"/>
      <c r="AC38" s="5"/>
      <c r="AD38" s="5"/>
      <c r="AE38" s="5"/>
      <c r="AF38" s="5"/>
      <c r="AG38" s="5"/>
      <c r="AH38" s="5"/>
      <c r="AI38" s="5"/>
      <c r="AJ38" s="5"/>
      <c r="AK38" s="5"/>
      <c r="AL38" s="5"/>
      <c r="AM38" s="5"/>
      <c r="AN38" s="5"/>
      <c r="AO38" s="5"/>
      <c r="AP38" s="6"/>
      <c r="AQ38" s="6"/>
    </row>
    <row r="39" spans="5:43">
      <c r="E39" s="6"/>
      <c r="F39" s="6"/>
      <c r="G39" s="6"/>
      <c r="H39" s="6"/>
      <c r="I39" s="6"/>
      <c r="J39" s="6"/>
      <c r="K39" s="6"/>
      <c r="L39" s="6"/>
      <c r="M39" s="6"/>
      <c r="N39" s="6"/>
      <c r="O39" s="6"/>
      <c r="P39" s="6"/>
      <c r="Q39" s="6"/>
      <c r="R39" s="6"/>
      <c r="S39" s="6"/>
      <c r="T39" s="6"/>
      <c r="U39" s="6"/>
      <c r="V39" s="6"/>
      <c r="W39" s="6"/>
      <c r="X39" s="6"/>
      <c r="Y39" s="5"/>
      <c r="Z39" s="5"/>
      <c r="AA39" s="5"/>
      <c r="AB39" s="5"/>
      <c r="AC39" s="5"/>
      <c r="AD39" s="5"/>
      <c r="AE39" s="5"/>
      <c r="AF39" s="5"/>
      <c r="AG39" s="5"/>
      <c r="AH39" s="5"/>
      <c r="AI39" s="5"/>
      <c r="AJ39" s="5"/>
      <c r="AK39" s="5"/>
      <c r="AL39" s="5"/>
      <c r="AM39" s="5"/>
      <c r="AN39" s="5"/>
      <c r="AO39" s="5"/>
      <c r="AP39" s="6"/>
      <c r="AQ39" s="6"/>
    </row>
    <row r="40" spans="5:43">
      <c r="E40" s="6"/>
      <c r="F40" s="6"/>
      <c r="G40" s="6"/>
      <c r="H40" s="6"/>
      <c r="I40" s="6"/>
      <c r="J40" s="6"/>
      <c r="K40" s="6"/>
      <c r="L40" s="6"/>
      <c r="M40" s="6"/>
      <c r="N40" s="6"/>
      <c r="O40" s="6"/>
      <c r="P40" s="6"/>
      <c r="Q40" s="6"/>
      <c r="R40" s="6"/>
      <c r="S40" s="6"/>
      <c r="T40" s="6"/>
      <c r="U40" s="6"/>
      <c r="V40" s="6"/>
      <c r="W40" s="6"/>
      <c r="X40" s="6"/>
      <c r="Y40" s="5"/>
      <c r="Z40" s="5"/>
      <c r="AA40" s="5"/>
      <c r="AB40" s="5"/>
      <c r="AC40" s="5"/>
      <c r="AD40" s="5"/>
      <c r="AE40" s="5"/>
      <c r="AF40" s="5"/>
      <c r="AG40" s="5"/>
      <c r="AH40" s="5"/>
      <c r="AI40" s="5"/>
      <c r="AJ40" s="5"/>
      <c r="AK40" s="5"/>
      <c r="AL40" s="5"/>
      <c r="AM40" s="5"/>
      <c r="AN40" s="5"/>
      <c r="AO40" s="5"/>
      <c r="AP40" s="6"/>
      <c r="AQ40" s="6"/>
    </row>
    <row r="41" spans="5:43">
      <c r="E41" s="6"/>
      <c r="F41" s="6"/>
      <c r="G41" s="6"/>
      <c r="H41" s="6"/>
      <c r="I41" s="6"/>
      <c r="J41" s="6"/>
      <c r="K41" s="6"/>
      <c r="L41" s="6"/>
      <c r="M41" s="6"/>
      <c r="N41" s="6"/>
      <c r="O41" s="6"/>
      <c r="P41" s="6"/>
      <c r="Q41" s="6"/>
      <c r="R41" s="6"/>
      <c r="S41" s="6"/>
      <c r="T41" s="6"/>
      <c r="U41" s="6"/>
      <c r="V41" s="6"/>
      <c r="W41" s="6"/>
      <c r="X41" s="6"/>
      <c r="Y41" s="5"/>
      <c r="Z41" s="5"/>
      <c r="AA41" s="5"/>
      <c r="AB41" s="5"/>
      <c r="AC41" s="5"/>
      <c r="AD41" s="5"/>
      <c r="AE41" s="5"/>
      <c r="AF41" s="5"/>
      <c r="AG41" s="5"/>
      <c r="AH41" s="5"/>
      <c r="AI41" s="5"/>
      <c r="AJ41" s="5"/>
      <c r="AK41" s="5"/>
      <c r="AL41" s="5"/>
      <c r="AM41" s="5"/>
      <c r="AN41" s="5"/>
      <c r="AO41" s="5"/>
      <c r="AP41" s="6"/>
      <c r="AQ41" s="6"/>
    </row>
    <row r="42" spans="5:43">
      <c r="E42" s="6"/>
      <c r="F42" s="6"/>
      <c r="G42" s="6"/>
      <c r="H42" s="6"/>
      <c r="I42" s="6"/>
      <c r="J42" s="6"/>
      <c r="K42" s="6"/>
      <c r="L42" s="6"/>
      <c r="M42" s="6"/>
      <c r="N42" s="6"/>
      <c r="O42" s="6"/>
      <c r="P42" s="6"/>
      <c r="Q42" s="6"/>
      <c r="R42" s="6"/>
      <c r="S42" s="6"/>
      <c r="T42" s="6"/>
      <c r="U42" s="6"/>
      <c r="V42" s="6"/>
      <c r="W42" s="6"/>
      <c r="X42" s="6"/>
      <c r="Y42" s="5"/>
      <c r="Z42" s="5"/>
      <c r="AA42" s="5"/>
      <c r="AB42" s="5"/>
      <c r="AC42" s="5"/>
      <c r="AD42" s="5"/>
      <c r="AE42" s="5"/>
      <c r="AF42" s="5"/>
      <c r="AG42" s="5"/>
      <c r="AH42" s="5"/>
      <c r="AI42" s="5"/>
      <c r="AJ42" s="5"/>
      <c r="AK42" s="5"/>
      <c r="AL42" s="5"/>
      <c r="AM42" s="5"/>
      <c r="AN42" s="5"/>
      <c r="AO42" s="5"/>
      <c r="AP42" s="6"/>
      <c r="AQ42" s="6"/>
    </row>
    <row r="43" spans="5:43">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row>
    <row r="44" spans="5:43">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5:43">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5:43">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5:43">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5:43">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5:43">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5:43">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5:43">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row>
    <row r="52" spans="5:43">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row>
    <row r="53" spans="5:43">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row>
    <row r="54" spans="5:43">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row>
    <row r="55" spans="5:43">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5:43">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row>
    <row r="57" spans="5:43">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row>
    <row r="58" spans="5:43">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5:43">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row>
    <row r="60" spans="5:43">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row>
    <row r="61" spans="5:43">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row>
    <row r="62" spans="5:4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row>
    <row r="63" spans="5:4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row>
    <row r="64" spans="5:43">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row>
    <row r="65" spans="5:43">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row>
    <row r="66" spans="5:43">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row>
    <row r="67" spans="5:43">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row>
    <row r="68" spans="5:43">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row>
    <row r="69" spans="5:43">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row>
    <row r="70" spans="5:43">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row>
    <row r="71" spans="5:43">
      <c r="E71" s="242" t="str">
        <f>UPPER($Y$28)</f>
        <v>ПТ ЛОМБАРД "МЕРКУРІЙ"</v>
      </c>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row>
    <row r="72" spans="5:43">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row>
    <row r="73" spans="5:43">
      <c r="E73" s="7"/>
      <c r="F73" s="243" t="s">
        <v>586</v>
      </c>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row>
    <row r="75" spans="5:43">
      <c r="E75" s="7"/>
      <c r="F75" s="215" t="s">
        <v>539</v>
      </c>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7"/>
      <c r="AN75" s="238">
        <f>AN206</f>
        <v>3</v>
      </c>
      <c r="AO75" s="238"/>
      <c r="AP75" s="238"/>
      <c r="AQ75" s="7"/>
    </row>
    <row r="76" spans="5:43">
      <c r="E76" s="7"/>
      <c r="F76" s="215" t="s">
        <v>540</v>
      </c>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7"/>
      <c r="AN76" s="238">
        <f>AN274</f>
        <v>4</v>
      </c>
      <c r="AO76" s="238"/>
      <c r="AP76" s="238"/>
      <c r="AQ76" s="7"/>
    </row>
    <row r="77" spans="5:43">
      <c r="E77" s="7"/>
      <c r="F77" s="215" t="s">
        <v>541</v>
      </c>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7"/>
      <c r="AN77" s="238">
        <f>AN347</f>
        <v>5</v>
      </c>
      <c r="AO77" s="238"/>
      <c r="AP77" s="238"/>
      <c r="AQ77" s="7"/>
    </row>
    <row r="78" spans="5:43">
      <c r="E78" s="7"/>
      <c r="F78" s="215" t="s">
        <v>542</v>
      </c>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7"/>
      <c r="AN78" s="238">
        <f>AN418</f>
        <v>6</v>
      </c>
      <c r="AO78" s="238"/>
      <c r="AP78" s="238"/>
      <c r="AQ78" s="7"/>
    </row>
    <row r="79" spans="5:43">
      <c r="E79" s="7"/>
      <c r="F79" s="215" t="s">
        <v>543</v>
      </c>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7"/>
      <c r="AN79" s="238">
        <f>AN489</f>
        <v>7</v>
      </c>
      <c r="AO79" s="238"/>
      <c r="AP79" s="238"/>
      <c r="AQ79" s="7"/>
    </row>
    <row r="80" spans="5:43">
      <c r="E80" s="7"/>
      <c r="AM80" s="7"/>
      <c r="AN80" s="177"/>
      <c r="AO80" s="177"/>
      <c r="AP80" s="177"/>
      <c r="AQ80" s="7"/>
    </row>
    <row r="81" spans="5:43">
      <c r="E81" s="7"/>
      <c r="F81" s="215" t="s">
        <v>544</v>
      </c>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7"/>
      <c r="AN81" s="238"/>
      <c r="AO81" s="238"/>
      <c r="AP81" s="238"/>
      <c r="AQ81" s="7"/>
    </row>
    <row r="82" spans="5:43">
      <c r="E82" s="7"/>
      <c r="F82" s="8"/>
      <c r="G82" s="216" t="s">
        <v>545</v>
      </c>
      <c r="H82" s="216"/>
      <c r="I82" s="217" t="str">
        <f t="shared" ref="I82:I88" si="0">UPPER(MID(VLOOKUP(G82,F:AL,3,0),1,1))&amp;LOWER(MID(VLOOKUP(G82,F:AL,3,0),2,100))</f>
        <v>Компанія та її основна діяльність</v>
      </c>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7"/>
      <c r="AN82" s="218">
        <f>AN561</f>
        <v>8</v>
      </c>
      <c r="AO82" s="218"/>
      <c r="AP82" s="218"/>
      <c r="AQ82" s="7"/>
    </row>
    <row r="83" spans="5:43">
      <c r="E83" s="7"/>
      <c r="F83" s="8"/>
      <c r="G83" s="216" t="s">
        <v>546</v>
      </c>
      <c r="H83" s="216"/>
      <c r="I83" s="217" t="str">
        <f t="shared" si="0"/>
        <v>Основні положення облікової політики</v>
      </c>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7"/>
      <c r="AN83" s="218">
        <f>AN561</f>
        <v>8</v>
      </c>
      <c r="AO83" s="218"/>
      <c r="AP83" s="218"/>
      <c r="AQ83" s="7"/>
    </row>
    <row r="84" spans="5:43">
      <c r="E84" s="7"/>
      <c r="F84" s="8"/>
      <c r="G84" s="216" t="s">
        <v>0</v>
      </c>
      <c r="H84" s="216"/>
      <c r="I84" s="217" t="str">
        <f t="shared" si="0"/>
        <v>Істотні судження, оцінки та припущення</v>
      </c>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7"/>
      <c r="AN84" s="218">
        <f>AN990</f>
        <v>14</v>
      </c>
      <c r="AO84" s="218"/>
      <c r="AP84" s="218"/>
      <c r="AQ84" s="7"/>
    </row>
    <row r="85" spans="5:43">
      <c r="E85" s="7"/>
      <c r="F85" s="8"/>
      <c r="G85" s="216" t="s">
        <v>1</v>
      </c>
      <c r="H85" s="216"/>
      <c r="I85" s="217" t="s">
        <v>91</v>
      </c>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7"/>
      <c r="AN85" s="218">
        <v>15</v>
      </c>
      <c r="AO85" s="218"/>
      <c r="AP85" s="218"/>
      <c r="AQ85" s="7"/>
    </row>
    <row r="86" spans="5:43">
      <c r="E86" s="7"/>
      <c r="F86" s="8"/>
      <c r="G86" s="216" t="s">
        <v>2</v>
      </c>
      <c r="H86" s="216"/>
      <c r="I86" s="217" t="str">
        <f t="shared" si="0"/>
        <v>Собівартість</v>
      </c>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7"/>
      <c r="AN86" s="218">
        <f>AN1078</f>
        <v>15</v>
      </c>
      <c r="AO86" s="218"/>
      <c r="AP86" s="218"/>
      <c r="AQ86" s="7"/>
    </row>
    <row r="87" spans="5:43">
      <c r="E87" s="7"/>
      <c r="F87" s="8"/>
      <c r="G87" s="216" t="s">
        <v>3</v>
      </c>
      <c r="H87" s="216"/>
      <c r="I87" s="217" t="str">
        <f t="shared" si="0"/>
        <v>Загальні та адміністративні витрати</v>
      </c>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7"/>
      <c r="AN87" s="218">
        <f>AN1078</f>
        <v>15</v>
      </c>
      <c r="AO87" s="218"/>
      <c r="AP87" s="218"/>
      <c r="AQ87" s="7"/>
    </row>
    <row r="88" spans="5:43">
      <c r="E88" s="7"/>
      <c r="F88" s="8"/>
      <c r="G88" s="216" t="s">
        <v>4</v>
      </c>
      <c r="H88" s="216"/>
      <c r="I88" s="217" t="str">
        <f t="shared" si="0"/>
        <v>Інші доходи/(витрати), нетто</v>
      </c>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7"/>
      <c r="AN88" s="218">
        <f>AN1078</f>
        <v>15</v>
      </c>
      <c r="AO88" s="218"/>
      <c r="AP88" s="218"/>
      <c r="AQ88" s="7"/>
    </row>
    <row r="89" spans="5:43">
      <c r="E89" s="7"/>
      <c r="F89" s="8"/>
      <c r="G89" s="216" t="s">
        <v>5</v>
      </c>
      <c r="H89" s="216"/>
      <c r="I89" s="217" t="s">
        <v>7</v>
      </c>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7"/>
      <c r="AN89" s="218">
        <f>AN1142</f>
        <v>16</v>
      </c>
      <c r="AO89" s="218"/>
      <c r="AP89" s="218"/>
      <c r="AQ89" s="7"/>
    </row>
    <row r="90" spans="5:43">
      <c r="E90" s="7"/>
      <c r="F90" s="8"/>
      <c r="G90" s="216" t="s">
        <v>6</v>
      </c>
      <c r="H90" s="216"/>
      <c r="I90" s="217" t="s">
        <v>9</v>
      </c>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7"/>
      <c r="AN90" s="218">
        <f>AN1142</f>
        <v>16</v>
      </c>
      <c r="AO90" s="218"/>
      <c r="AP90" s="218"/>
      <c r="AQ90" s="7"/>
    </row>
    <row r="91" spans="5:43">
      <c r="E91" s="7"/>
      <c r="F91" s="8"/>
      <c r="G91" s="216" t="s">
        <v>8</v>
      </c>
      <c r="H91" s="216"/>
      <c r="I91" s="217" t="str">
        <f>UPPER(MID(VLOOKUP(G91,F:AL,3,0),1,1))&amp;LOWER(MID(VLOOKUP(G91,F:AL,3,0),2,100))</f>
        <v>Основні засоби</v>
      </c>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7"/>
      <c r="AN91" s="218">
        <v>17</v>
      </c>
      <c r="AO91" s="218"/>
      <c r="AP91" s="218"/>
      <c r="AQ91" s="7"/>
    </row>
    <row r="92" spans="5:43">
      <c r="E92" s="7"/>
      <c r="F92" s="8"/>
      <c r="G92" s="216" t="s">
        <v>10</v>
      </c>
      <c r="H92" s="216"/>
      <c r="I92" s="217" t="s">
        <v>12</v>
      </c>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7"/>
      <c r="AN92" s="218">
        <v>17</v>
      </c>
      <c r="AO92" s="218"/>
      <c r="AP92" s="218"/>
      <c r="AQ92" s="7"/>
    </row>
    <row r="93" spans="5:43">
      <c r="E93" s="7"/>
      <c r="F93" s="8"/>
      <c r="G93" s="216" t="s">
        <v>11</v>
      </c>
      <c r="H93" s="216"/>
      <c r="I93" s="217" t="s">
        <v>601</v>
      </c>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7"/>
      <c r="AL93" s="217"/>
      <c r="AM93" s="7"/>
      <c r="AN93" s="218">
        <f>AN1234</f>
        <v>17</v>
      </c>
      <c r="AO93" s="218"/>
      <c r="AP93" s="218"/>
      <c r="AQ93" s="7"/>
    </row>
    <row r="94" spans="5:43">
      <c r="E94" s="7"/>
      <c r="F94" s="8"/>
      <c r="G94" s="216" t="s">
        <v>13</v>
      </c>
      <c r="H94" s="216"/>
      <c r="I94" s="217" t="s">
        <v>15</v>
      </c>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17"/>
      <c r="AM94" s="7"/>
      <c r="AN94" s="218">
        <v>18</v>
      </c>
      <c r="AO94" s="218"/>
      <c r="AP94" s="218"/>
      <c r="AQ94" s="7"/>
    </row>
    <row r="95" spans="5:43">
      <c r="E95" s="7"/>
      <c r="F95" s="8"/>
      <c r="G95" s="216" t="s">
        <v>14</v>
      </c>
      <c r="H95" s="216"/>
      <c r="I95" s="217" t="s">
        <v>84</v>
      </c>
      <c r="J95" s="217"/>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217"/>
      <c r="AH95" s="217"/>
      <c r="AI95" s="217"/>
      <c r="AJ95" s="217"/>
      <c r="AK95" s="217"/>
      <c r="AL95" s="217"/>
      <c r="AM95" s="7"/>
      <c r="AN95" s="218">
        <v>18</v>
      </c>
      <c r="AO95" s="218"/>
      <c r="AP95" s="218"/>
      <c r="AQ95" s="7"/>
    </row>
    <row r="96" spans="5:43">
      <c r="E96" s="7"/>
      <c r="F96" s="8"/>
      <c r="G96" s="216" t="s">
        <v>16</v>
      </c>
      <c r="H96" s="216"/>
      <c r="I96" s="217" t="str">
        <f>UPPER(MID(VLOOKUP(G96,F:AL,3,0),1,1))&amp;LOWER(MID(VLOOKUP(G96,F:AL,3,0),2,100))</f>
        <v>Передплати одержані та інші короткострокові зобов'язання</v>
      </c>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7"/>
      <c r="AN96" s="218">
        <v>18</v>
      </c>
      <c r="AO96" s="218"/>
      <c r="AP96" s="218"/>
      <c r="AQ96" s="7"/>
    </row>
    <row r="97" spans="1:43">
      <c r="E97" s="7"/>
      <c r="F97" s="8"/>
      <c r="G97" s="216" t="s">
        <v>17</v>
      </c>
      <c r="H97" s="216"/>
      <c r="I97" s="217" t="s">
        <v>19</v>
      </c>
      <c r="J97" s="217"/>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7"/>
      <c r="AK97" s="217"/>
      <c r="AL97" s="217"/>
      <c r="AM97" s="7"/>
      <c r="AN97" s="218">
        <v>18</v>
      </c>
      <c r="AO97" s="218"/>
      <c r="AP97" s="218"/>
      <c r="AQ97" s="7"/>
    </row>
    <row r="98" spans="1:43">
      <c r="E98" s="7"/>
      <c r="F98" s="8"/>
      <c r="G98" s="216" t="s">
        <v>18</v>
      </c>
      <c r="H98" s="216"/>
      <c r="I98" s="217" t="s">
        <v>21</v>
      </c>
      <c r="J98" s="217"/>
      <c r="K98" s="217"/>
      <c r="L98" s="217"/>
      <c r="M98" s="217"/>
      <c r="N98" s="217"/>
      <c r="O98" s="217"/>
      <c r="P98" s="217"/>
      <c r="Q98" s="217"/>
      <c r="R98" s="217"/>
      <c r="S98" s="217"/>
      <c r="T98" s="217"/>
      <c r="U98" s="217"/>
      <c r="V98" s="217"/>
      <c r="W98" s="217"/>
      <c r="X98" s="217"/>
      <c r="Y98" s="217"/>
      <c r="Z98" s="217"/>
      <c r="AA98" s="217"/>
      <c r="AB98" s="217"/>
      <c r="AC98" s="217"/>
      <c r="AD98" s="217"/>
      <c r="AE98" s="217"/>
      <c r="AF98" s="217"/>
      <c r="AG98" s="217"/>
      <c r="AH98" s="217"/>
      <c r="AI98" s="217"/>
      <c r="AJ98" s="217"/>
      <c r="AK98" s="217"/>
      <c r="AL98" s="217"/>
      <c r="AM98" s="7"/>
      <c r="AN98" s="218">
        <v>19</v>
      </c>
      <c r="AO98" s="218"/>
      <c r="AP98" s="218"/>
      <c r="AQ98" s="7"/>
    </row>
    <row r="99" spans="1:43">
      <c r="E99" s="7"/>
      <c r="F99" s="8"/>
      <c r="G99" s="216" t="s">
        <v>20</v>
      </c>
      <c r="H99" s="216"/>
      <c r="I99" s="217" t="s">
        <v>23</v>
      </c>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s="217"/>
      <c r="AM99" s="7"/>
      <c r="AN99" s="218">
        <v>19</v>
      </c>
      <c r="AO99" s="218"/>
      <c r="AP99" s="218"/>
      <c r="AQ99" s="7"/>
    </row>
    <row r="100" spans="1:43">
      <c r="E100" s="7"/>
      <c r="F100" s="8"/>
      <c r="G100" s="216" t="s">
        <v>22</v>
      </c>
      <c r="H100" s="216"/>
      <c r="I100" s="217" t="str">
        <f>UPPER(MID(VLOOKUP(G100,F:AL,3,0),1,1))&amp;LOWER(MID(VLOOKUP(G100,F:AL,3,0),2,100))</f>
        <v>Справедлива вартість фінансових інструментів</v>
      </c>
      <c r="J100" s="217"/>
      <c r="K100" s="217"/>
      <c r="L100" s="217"/>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7"/>
      <c r="AI100" s="217"/>
      <c r="AJ100" s="217"/>
      <c r="AK100" s="217"/>
      <c r="AL100" s="217"/>
      <c r="AM100" s="7"/>
      <c r="AN100" s="218">
        <v>21</v>
      </c>
      <c r="AO100" s="218"/>
      <c r="AP100" s="218"/>
      <c r="AQ100" s="7"/>
    </row>
    <row r="101" spans="1:43">
      <c r="E101" s="7"/>
      <c r="F101" s="8"/>
      <c r="G101" s="216" t="s">
        <v>24</v>
      </c>
      <c r="H101" s="216"/>
      <c r="I101" s="217" t="str">
        <f>UPPER(MID(VLOOKUP(G101,F:AL,3,0),1,1))&amp;LOWER(MID(VLOOKUP(G101,F:AL,3,0),2,100))</f>
        <v>Події після звітного періоду</v>
      </c>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7"/>
      <c r="AK101" s="217"/>
      <c r="AL101" s="217"/>
      <c r="AM101" s="7"/>
      <c r="AN101" s="218">
        <v>21</v>
      </c>
      <c r="AO101" s="218"/>
      <c r="AP101" s="218"/>
      <c r="AQ101" s="7"/>
    </row>
    <row r="102" spans="1:43" s="195" customFormat="1">
      <c r="A102" s="1"/>
      <c r="B102" s="1"/>
      <c r="C102" s="2"/>
      <c r="D102" s="1"/>
      <c r="E102" s="7"/>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7"/>
      <c r="AN102" s="197"/>
      <c r="AO102" s="197"/>
      <c r="AP102" s="197"/>
      <c r="AQ102" s="7"/>
    </row>
    <row r="103" spans="1:43" s="195" customFormat="1">
      <c r="A103" s="1"/>
      <c r="B103" s="1"/>
      <c r="C103" s="2"/>
      <c r="D103" s="1"/>
      <c r="E103" s="7"/>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7"/>
      <c r="AN103" s="197"/>
      <c r="AO103" s="197"/>
      <c r="AP103" s="197"/>
      <c r="AQ103" s="7"/>
    </row>
    <row r="104" spans="1:43">
      <c r="E104" s="7"/>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7"/>
      <c r="AN104" s="219"/>
      <c r="AO104" s="219"/>
      <c r="AP104" s="219"/>
      <c r="AQ104" s="7"/>
    </row>
    <row r="105" spans="1:43">
      <c r="E105" s="7"/>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7"/>
      <c r="AN105" s="219"/>
      <c r="AO105" s="219"/>
      <c r="AP105" s="219"/>
      <c r="AQ105" s="7"/>
    </row>
    <row r="106" spans="1:43">
      <c r="E106" s="7"/>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7"/>
      <c r="AN106" s="214"/>
      <c r="AO106" s="214"/>
      <c r="AP106" s="214"/>
      <c r="AQ106" s="7"/>
    </row>
    <row r="107" spans="1:43">
      <c r="E107" s="7"/>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7"/>
      <c r="AN107" s="214"/>
      <c r="AO107" s="214"/>
      <c r="AP107" s="214"/>
      <c r="AQ107" s="7"/>
    </row>
    <row r="108" spans="1:43">
      <c r="E108" s="7"/>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7"/>
      <c r="AN108" s="214"/>
      <c r="AO108" s="214"/>
      <c r="AP108" s="214"/>
      <c r="AQ108" s="7"/>
    </row>
    <row r="109" spans="1:43">
      <c r="E109" s="7"/>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7"/>
      <c r="AN109" s="214"/>
      <c r="AO109" s="214"/>
      <c r="AP109" s="214"/>
      <c r="AQ109" s="7"/>
    </row>
    <row r="110" spans="1:43">
      <c r="E110" s="7"/>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7"/>
      <c r="AN110" s="214"/>
      <c r="AO110" s="214"/>
      <c r="AP110" s="214"/>
      <c r="AQ110" s="7"/>
    </row>
    <row r="111" spans="1:43">
      <c r="E111" s="7"/>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7"/>
      <c r="AN111" s="214"/>
      <c r="AO111" s="214"/>
      <c r="AP111" s="214"/>
      <c r="AQ111" s="7"/>
    </row>
    <row r="112" spans="1:43">
      <c r="E112" s="7"/>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7"/>
      <c r="AN112" s="214"/>
      <c r="AO112" s="214"/>
      <c r="AP112" s="214"/>
      <c r="AQ112" s="7"/>
    </row>
    <row r="113" spans="5:43">
      <c r="E113" s="7"/>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7"/>
      <c r="AN113" s="214"/>
      <c r="AO113" s="214"/>
      <c r="AP113" s="214"/>
      <c r="AQ113" s="7"/>
    </row>
    <row r="114" spans="5:43">
      <c r="E114" s="7"/>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7"/>
      <c r="AN114" s="214"/>
      <c r="AO114" s="214"/>
      <c r="AP114" s="214"/>
      <c r="AQ114" s="7"/>
    </row>
    <row r="115" spans="5:43">
      <c r="E115" s="7"/>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7"/>
      <c r="AN115" s="214"/>
      <c r="AO115" s="214"/>
      <c r="AP115" s="214"/>
      <c r="AQ115" s="7"/>
    </row>
    <row r="116" spans="5:43">
      <c r="E116" s="7"/>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7"/>
      <c r="AN116" s="214"/>
      <c r="AO116" s="214"/>
      <c r="AP116" s="214"/>
      <c r="AQ116" s="7"/>
    </row>
    <row r="117" spans="5:43">
      <c r="E117" s="7"/>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7"/>
      <c r="AN117" s="214"/>
      <c r="AO117" s="214"/>
      <c r="AP117" s="214"/>
      <c r="AQ117" s="7"/>
    </row>
    <row r="118" spans="5:43">
      <c r="E118" s="7"/>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7"/>
      <c r="AN118" s="214"/>
      <c r="AO118" s="214"/>
      <c r="AP118" s="214"/>
      <c r="AQ118" s="7"/>
    </row>
    <row r="119" spans="5:43">
      <c r="E119" s="7"/>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7"/>
      <c r="AN119" s="214"/>
      <c r="AO119" s="214"/>
      <c r="AP119" s="214"/>
      <c r="AQ119" s="7"/>
    </row>
    <row r="120" spans="5:43">
      <c r="E120" s="7"/>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7"/>
      <c r="AN120" s="214"/>
      <c r="AO120" s="214"/>
      <c r="AP120" s="214"/>
      <c r="AQ120" s="7"/>
    </row>
    <row r="121" spans="5:43">
      <c r="E121" s="7"/>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7"/>
      <c r="AN121" s="10"/>
      <c r="AO121" s="10"/>
      <c r="AP121" s="10"/>
      <c r="AQ121" s="7"/>
    </row>
    <row r="122" spans="5:43">
      <c r="E122" s="7"/>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7"/>
      <c r="AN122" s="214"/>
      <c r="AO122" s="214"/>
      <c r="AP122" s="214"/>
      <c r="AQ122" s="7"/>
    </row>
    <row r="123" spans="5:43">
      <c r="E123" s="7"/>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7"/>
      <c r="AN123" s="10"/>
      <c r="AO123" s="10"/>
      <c r="AP123" s="10"/>
      <c r="AQ123" s="7"/>
    </row>
    <row r="124" spans="5:43">
      <c r="E124" s="7"/>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7"/>
      <c r="AN124" s="10"/>
      <c r="AO124" s="10"/>
      <c r="AP124" s="10"/>
      <c r="AQ124" s="7"/>
    </row>
    <row r="125" spans="5:43">
      <c r="E125" s="7"/>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7"/>
      <c r="AN125" s="10"/>
      <c r="AO125" s="10"/>
      <c r="AP125" s="10"/>
      <c r="AQ125" s="7"/>
    </row>
    <row r="126" spans="5:43">
      <c r="E126" s="7"/>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7"/>
      <c r="AN126" s="10"/>
      <c r="AO126" s="10"/>
      <c r="AP126" s="10"/>
      <c r="AQ126" s="7"/>
    </row>
    <row r="127" spans="5:43" ht="11.25" customHeight="1">
      <c r="E127" s="7"/>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7"/>
      <c r="AN127" s="10"/>
      <c r="AO127" s="10"/>
      <c r="AP127" s="10"/>
      <c r="AQ127" s="7"/>
    </row>
    <row r="128" spans="5:43">
      <c r="E128" s="7"/>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7"/>
      <c r="AN128" s="214"/>
      <c r="AO128" s="214"/>
      <c r="AP128" s="214"/>
      <c r="AQ128" s="7"/>
    </row>
    <row r="129" spans="5:43">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row>
    <row r="130" spans="5:43">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row>
    <row r="131" spans="5:43">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spans="5:43">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row>
    <row r="133" spans="5:43">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row>
    <row r="134" spans="5:43">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row>
    <row r="135" spans="5:43">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row>
    <row r="136" spans="5:43">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row>
    <row r="137" spans="5:43">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5:43">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2" t="s">
        <v>25</v>
      </c>
      <c r="AN138" s="246">
        <v>2</v>
      </c>
      <c r="AO138" s="246"/>
      <c r="AP138" s="12" t="s">
        <v>25</v>
      </c>
      <c r="AQ138" s="13"/>
    </row>
    <row r="139" spans="5:43">
      <c r="E139" s="261" t="str">
        <f>UPPER($Y$28)</f>
        <v>ПТ ЛОМБАРД "МЕРКУРІЙ"</v>
      </c>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row>
    <row r="140" spans="5:43">
      <c r="E140" s="262" t="s">
        <v>554</v>
      </c>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row>
    <row r="141" spans="5:43">
      <c r="E141" s="262"/>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row>
    <row r="142" spans="5:43">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c r="AK142" s="264"/>
      <c r="AL142" s="264"/>
      <c r="AM142" s="264"/>
      <c r="AN142" s="264"/>
      <c r="AO142" s="264"/>
      <c r="AP142" s="264"/>
      <c r="AQ142" s="264"/>
    </row>
    <row r="143" spans="5:43">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row>
    <row r="144" spans="5:43" ht="12.75" customHeight="1">
      <c r="E144" s="7"/>
      <c r="F144" s="251" t="s">
        <v>555</v>
      </c>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row>
    <row r="145" spans="5:43">
      <c r="E145" s="7"/>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row>
    <row r="146" spans="5:43">
      <c r="E146" s="7"/>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row>
    <row r="147" spans="5:43">
      <c r="E147" s="7"/>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row>
    <row r="148" spans="5:43">
      <c r="E148" s="7"/>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row>
    <row r="149" spans="5:43">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row>
    <row r="150" spans="5:43" ht="12.75" customHeight="1">
      <c r="E150" s="7"/>
      <c r="F150" s="252" t="s">
        <v>26</v>
      </c>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c r="AF150" s="252"/>
      <c r="AG150" s="252"/>
      <c r="AH150" s="252"/>
      <c r="AI150" s="252"/>
      <c r="AJ150" s="252"/>
      <c r="AK150" s="252"/>
      <c r="AL150" s="252"/>
      <c r="AM150" s="252"/>
      <c r="AN150" s="252"/>
      <c r="AO150" s="252"/>
      <c r="AP150" s="252"/>
      <c r="AQ150" s="252"/>
    </row>
    <row r="151" spans="5:43">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row>
    <row r="152" spans="5:43">
      <c r="E152" s="7"/>
      <c r="F152" s="254" t="s">
        <v>27</v>
      </c>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c r="AQ152" s="215"/>
    </row>
    <row r="153" spans="5:43">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spans="5:43">
      <c r="E154" s="7"/>
      <c r="F154" s="254" t="s">
        <v>28</v>
      </c>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c r="AI154" s="215"/>
      <c r="AJ154" s="215"/>
      <c r="AK154" s="215"/>
      <c r="AL154" s="215"/>
      <c r="AM154" s="215"/>
      <c r="AN154" s="215"/>
      <c r="AO154" s="215"/>
      <c r="AP154" s="215"/>
      <c r="AQ154" s="215"/>
    </row>
    <row r="155" spans="5:43">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row>
    <row r="156" spans="5:43" ht="12.75" customHeight="1">
      <c r="E156" s="7"/>
      <c r="F156" s="250" t="s">
        <v>29</v>
      </c>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row>
    <row r="157" spans="5:43">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row>
    <row r="158" spans="5:43" ht="12.75" customHeight="1">
      <c r="E158" s="7"/>
      <c r="F158" s="250" t="s">
        <v>30</v>
      </c>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row>
    <row r="159" spans="5:43">
      <c r="E159" s="7"/>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row>
    <row r="160" spans="5:43">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row>
    <row r="161" spans="5:43">
      <c r="E161" s="7"/>
      <c r="F161" s="265" t="s">
        <v>31</v>
      </c>
      <c r="G161" s="266"/>
      <c r="H161" s="266"/>
      <c r="I161" s="266"/>
      <c r="J161" s="266"/>
      <c r="K161" s="266"/>
      <c r="L161" s="266"/>
      <c r="M161" s="266"/>
      <c r="N161" s="266"/>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c r="AK161" s="266"/>
      <c r="AL161" s="266"/>
      <c r="AM161" s="266"/>
      <c r="AN161" s="266"/>
      <c r="AO161" s="266"/>
      <c r="AP161" s="266"/>
      <c r="AQ161" s="266"/>
    </row>
    <row r="162" spans="5:43" ht="12.75" customHeight="1">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row>
    <row r="163" spans="5:43">
      <c r="E163" s="7"/>
      <c r="F163" s="250" t="s">
        <v>32</v>
      </c>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row>
    <row r="164" spans="5:43" ht="12.75" customHeight="1">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row>
    <row r="165" spans="5:43">
      <c r="E165" s="7"/>
      <c r="F165" s="250" t="s">
        <v>33</v>
      </c>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row>
    <row r="166" spans="5:43">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row>
    <row r="167" spans="5:43" ht="12.75" customHeight="1">
      <c r="E167" s="7"/>
      <c r="F167" s="250" t="s">
        <v>34</v>
      </c>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251"/>
      <c r="AK167" s="251"/>
      <c r="AL167" s="251"/>
      <c r="AM167" s="251"/>
      <c r="AN167" s="251"/>
      <c r="AO167" s="251"/>
      <c r="AP167" s="251"/>
      <c r="AQ167" s="251"/>
    </row>
    <row r="168" spans="5:43" ht="12.75" customHeight="1">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row>
    <row r="169" spans="5:43">
      <c r="E169" s="7"/>
      <c r="F169" s="252" t="s">
        <v>35</v>
      </c>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row>
    <row r="170" spans="5:43">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row>
    <row r="171" spans="5:43" ht="12.75" customHeight="1">
      <c r="E171" s="7"/>
      <c r="F171" s="250" t="s">
        <v>36</v>
      </c>
      <c r="G171" s="250"/>
      <c r="H171" s="250"/>
      <c r="I171" s="250"/>
      <c r="J171" s="250"/>
      <c r="K171" s="250"/>
      <c r="L171" s="250"/>
      <c r="M171" s="250"/>
      <c r="N171" s="250"/>
      <c r="O171" s="250"/>
      <c r="P171" s="250"/>
      <c r="Q171" s="250"/>
      <c r="R171" s="250"/>
      <c r="S171" s="250"/>
      <c r="T171" s="250"/>
      <c r="U171" s="250"/>
      <c r="V171" s="250"/>
      <c r="W171" s="250"/>
      <c r="X171" s="250"/>
      <c r="Y171" s="250"/>
      <c r="Z171" s="250"/>
      <c r="AA171" s="250"/>
      <c r="AB171" s="250"/>
      <c r="AC171" s="250"/>
      <c r="AD171" s="250"/>
      <c r="AE171" s="250"/>
      <c r="AF171" s="250"/>
      <c r="AG171" s="250"/>
      <c r="AH171" s="250"/>
      <c r="AI171" s="250"/>
      <c r="AJ171" s="250"/>
      <c r="AK171" s="250"/>
      <c r="AL171" s="250"/>
      <c r="AM171" s="250"/>
      <c r="AN171" s="250"/>
      <c r="AO171" s="250"/>
      <c r="AP171" s="250"/>
      <c r="AQ171" s="250"/>
    </row>
    <row r="172" spans="5:43" ht="12.75" customHeight="1">
      <c r="E172" s="7"/>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250"/>
      <c r="AE172" s="250"/>
      <c r="AF172" s="250"/>
      <c r="AG172" s="250"/>
      <c r="AH172" s="250"/>
      <c r="AI172" s="250"/>
      <c r="AJ172" s="250"/>
      <c r="AK172" s="250"/>
      <c r="AL172" s="250"/>
      <c r="AM172" s="250"/>
      <c r="AN172" s="250"/>
      <c r="AO172" s="250"/>
      <c r="AP172" s="250"/>
      <c r="AQ172" s="250"/>
    </row>
    <row r="173" spans="5:43">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row>
    <row r="174" spans="5:43" ht="12.75" customHeight="1">
      <c r="E174" s="7"/>
      <c r="F174" s="250" t="s">
        <v>37</v>
      </c>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row>
    <row r="175" spans="5:43">
      <c r="E175" s="7"/>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row>
    <row r="176" spans="5:43" ht="12.75" customHeight="1">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row>
    <row r="177" spans="5:43">
      <c r="E177" s="7"/>
      <c r="F177" s="250" t="s">
        <v>38</v>
      </c>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row>
    <row r="178" spans="5:43">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row>
    <row r="179" spans="5:43" ht="12.75" customHeight="1">
      <c r="E179" s="7"/>
      <c r="F179" s="250" t="s">
        <v>39</v>
      </c>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row>
    <row r="180" spans="5:43">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row>
    <row r="181" spans="5:43" ht="12.75" customHeight="1">
      <c r="E181" s="7"/>
      <c r="F181" s="253" t="s">
        <v>556</v>
      </c>
      <c r="G181" s="253"/>
      <c r="H181" s="253"/>
      <c r="I181" s="253"/>
      <c r="J181" s="253"/>
      <c r="K181" s="253"/>
      <c r="L181" s="253"/>
      <c r="M181" s="253"/>
      <c r="N181" s="253"/>
      <c r="O181" s="253"/>
      <c r="P181" s="253"/>
      <c r="Q181" s="253"/>
      <c r="R181" s="253"/>
      <c r="S181" s="253"/>
      <c r="T181" s="253"/>
      <c r="U181" s="253"/>
      <c r="V181" s="253"/>
      <c r="W181" s="253"/>
      <c r="X181" s="253"/>
      <c r="Y181" s="253"/>
      <c r="Z181" s="253"/>
      <c r="AA181" s="253"/>
      <c r="AB181" s="253"/>
      <c r="AC181" s="253"/>
      <c r="AD181" s="253"/>
      <c r="AE181" s="253"/>
      <c r="AF181" s="253"/>
      <c r="AG181" s="253"/>
      <c r="AH181" s="253"/>
      <c r="AI181" s="253"/>
      <c r="AJ181" s="253"/>
      <c r="AK181" s="253"/>
      <c r="AL181" s="253"/>
      <c r="AM181" s="253"/>
      <c r="AN181" s="253"/>
      <c r="AO181" s="253"/>
      <c r="AP181" s="253"/>
      <c r="AQ181" s="253"/>
    </row>
    <row r="182" spans="5:43">
      <c r="E182" s="7"/>
      <c r="F182" s="253"/>
      <c r="G182" s="253"/>
      <c r="H182" s="253"/>
      <c r="I182" s="253"/>
      <c r="J182" s="253"/>
      <c r="K182" s="253"/>
      <c r="L182" s="253"/>
      <c r="M182" s="253"/>
      <c r="N182" s="253"/>
      <c r="O182" s="253"/>
      <c r="P182" s="253"/>
      <c r="Q182" s="253"/>
      <c r="R182" s="253"/>
      <c r="S182" s="253"/>
      <c r="T182" s="253"/>
      <c r="U182" s="253"/>
      <c r="V182" s="253"/>
      <c r="W182" s="253"/>
      <c r="X182" s="253"/>
      <c r="Y182" s="253"/>
      <c r="Z182" s="253"/>
      <c r="AA182" s="253"/>
      <c r="AB182" s="253"/>
      <c r="AC182" s="253"/>
      <c r="AD182" s="253"/>
      <c r="AE182" s="253"/>
      <c r="AF182" s="253"/>
      <c r="AG182" s="253"/>
      <c r="AH182" s="253"/>
      <c r="AI182" s="253"/>
      <c r="AJ182" s="253"/>
      <c r="AK182" s="253"/>
      <c r="AL182" s="253"/>
      <c r="AM182" s="253"/>
      <c r="AN182" s="253"/>
      <c r="AO182" s="253"/>
      <c r="AP182" s="253"/>
      <c r="AQ182" s="253"/>
    </row>
    <row r="183" spans="5:43">
      <c r="E183" s="7"/>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row>
    <row r="184" spans="5:43">
      <c r="E184" s="7"/>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row>
    <row r="185" spans="5:43">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spans="5:43">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row>
    <row r="187" spans="5:43">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row>
    <row r="188" spans="5:43">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spans="5:43">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5:43">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spans="5:43">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spans="5:43">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spans="5:59">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5:59">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5:59">
      <c r="E195" s="7"/>
      <c r="F195" s="215" t="s">
        <v>40</v>
      </c>
      <c r="G195" s="215"/>
      <c r="H195" s="215"/>
      <c r="I195" s="215"/>
      <c r="J195" s="215"/>
      <c r="K195" s="215"/>
      <c r="L195" s="215"/>
      <c r="M195" s="215"/>
      <c r="N195" s="215"/>
      <c r="O195" s="215"/>
      <c r="P195" s="215"/>
      <c r="Q195" s="215"/>
      <c r="R195" s="215"/>
      <c r="S195" s="215"/>
      <c r="T195" s="215"/>
      <c r="U195" s="215"/>
      <c r="V195" s="215"/>
      <c r="W195" s="215"/>
      <c r="X195" s="7"/>
      <c r="Y195" s="7"/>
      <c r="Z195" s="7"/>
      <c r="AA195" s="7"/>
      <c r="AB195" s="7"/>
      <c r="AC195" s="7"/>
      <c r="AD195" s="7"/>
      <c r="AE195" s="7"/>
      <c r="AF195" s="7"/>
      <c r="AG195" s="7"/>
      <c r="AH195" s="7"/>
      <c r="AI195" s="7"/>
      <c r="AJ195" s="7"/>
      <c r="AK195" s="7"/>
      <c r="AL195" s="7"/>
      <c r="AM195" s="7"/>
      <c r="AN195" s="7"/>
      <c r="AO195" s="7"/>
      <c r="AP195" s="7"/>
      <c r="AQ195" s="7"/>
    </row>
    <row r="196" spans="5:59">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spans="5:59">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5:59">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5:59">
      <c r="E199" s="7"/>
      <c r="F199" s="245"/>
      <c r="G199" s="245"/>
      <c r="H199" s="245"/>
      <c r="I199" s="245"/>
      <c r="J199" s="245"/>
      <c r="K199" s="245"/>
      <c r="L199" s="245"/>
      <c r="M199" s="245"/>
      <c r="N199" s="245"/>
      <c r="O199" s="245"/>
      <c r="P199" s="245"/>
      <c r="Q199" s="245"/>
      <c r="Z199" s="245"/>
      <c r="AA199" s="245"/>
      <c r="AB199" s="245"/>
      <c r="AC199" s="245"/>
      <c r="AD199" s="245"/>
      <c r="AE199" s="245"/>
      <c r="AF199" s="245"/>
      <c r="AG199" s="245"/>
      <c r="AH199" s="245"/>
      <c r="AI199" s="245"/>
      <c r="AJ199" s="245"/>
      <c r="AK199" s="245"/>
      <c r="AL199" s="7"/>
      <c r="AM199" s="7"/>
      <c r="AN199" s="7"/>
      <c r="AO199" s="7"/>
      <c r="AP199" s="7"/>
      <c r="AQ199" s="7"/>
    </row>
    <row r="200" spans="5:59">
      <c r="E200" s="7"/>
      <c r="F200" s="225" t="s">
        <v>41</v>
      </c>
      <c r="G200" s="225"/>
      <c r="H200" s="225"/>
      <c r="I200" s="225"/>
      <c r="J200" s="225"/>
      <c r="K200" s="225"/>
      <c r="L200" s="225"/>
      <c r="M200" s="225"/>
      <c r="N200" s="225"/>
      <c r="O200" s="225"/>
      <c r="P200" s="225"/>
      <c r="Q200" s="225"/>
      <c r="Z200" s="222" t="s">
        <v>42</v>
      </c>
      <c r="AA200" s="222"/>
      <c r="AB200" s="222"/>
      <c r="AC200" s="222"/>
      <c r="AD200" s="222"/>
      <c r="AE200" s="222"/>
      <c r="AF200" s="222"/>
      <c r="AG200" s="222"/>
      <c r="AH200" s="222"/>
      <c r="AI200" s="222"/>
      <c r="AJ200" s="222"/>
      <c r="AK200" s="222"/>
      <c r="AL200" s="7"/>
      <c r="AM200" s="7"/>
      <c r="AN200" s="7"/>
      <c r="AO200" s="7"/>
      <c r="AP200" s="7"/>
      <c r="AQ200" s="7"/>
    </row>
    <row r="201" spans="5:59">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spans="5:59">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spans="5:59">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spans="5:59">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5:59">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5:59">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2" t="s">
        <v>25</v>
      </c>
      <c r="AN206" s="246">
        <f>AN138+1</f>
        <v>3</v>
      </c>
      <c r="AO206" s="246"/>
      <c r="AP206" s="12" t="s">
        <v>25</v>
      </c>
      <c r="AQ206" s="13"/>
    </row>
    <row r="207" spans="5:59">
      <c r="E207" s="257" t="str">
        <f>UPPER($Y$28)</f>
        <v>ПТ ЛОМБАРД "МЕРКУРІЙ"</v>
      </c>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4"/>
      <c r="AS207" s="4"/>
      <c r="AT207" s="4"/>
      <c r="AU207" s="4"/>
      <c r="AV207" s="4"/>
      <c r="AW207" s="4"/>
      <c r="AX207" s="4"/>
      <c r="AY207" s="4"/>
      <c r="AZ207" s="4"/>
      <c r="BA207" s="4"/>
      <c r="BB207" s="4"/>
      <c r="BC207" s="4"/>
      <c r="BD207" s="4"/>
      <c r="BE207" s="4"/>
      <c r="BF207" s="4"/>
      <c r="BG207" s="4"/>
    </row>
    <row r="208" spans="5:59">
      <c r="E208" s="249" t="str">
        <f>UPPER($F$76)</f>
        <v>ЗВІТ ПРО ФІНАНСОВЕ ПОЛОЖЕННЯ</v>
      </c>
      <c r="F208" s="249"/>
      <c r="G208" s="249"/>
      <c r="H208" s="249"/>
      <c r="I208" s="249"/>
      <c r="J208" s="249"/>
      <c r="K208" s="249"/>
      <c r="L208" s="249"/>
      <c r="M208" s="249"/>
      <c r="N208" s="249"/>
      <c r="O208" s="249"/>
      <c r="P208" s="249"/>
      <c r="Q208" s="249"/>
      <c r="R208" s="249"/>
      <c r="S208" s="249"/>
      <c r="T208" s="249"/>
      <c r="U208" s="249"/>
      <c r="V208" s="249"/>
      <c r="W208" s="249"/>
      <c r="X208" s="249"/>
      <c r="Y208" s="249"/>
      <c r="Z208" s="249"/>
      <c r="AA208" s="249"/>
      <c r="AB208" s="249"/>
      <c r="AC208" s="249"/>
      <c r="AD208" s="249"/>
      <c r="AE208" s="249"/>
      <c r="AF208" s="249"/>
      <c r="AG208" s="249"/>
      <c r="AH208" s="249"/>
      <c r="AI208" s="249"/>
      <c r="AJ208" s="249"/>
      <c r="AK208" s="249"/>
      <c r="AL208" s="249"/>
      <c r="AM208" s="249"/>
      <c r="AN208" s="249"/>
      <c r="AO208" s="249"/>
      <c r="AP208" s="249"/>
      <c r="AQ208" s="249"/>
      <c r="AR208" s="4"/>
      <c r="AS208" s="4"/>
      <c r="AT208" s="4"/>
      <c r="AU208" s="4"/>
      <c r="AV208" s="4"/>
      <c r="AW208" s="4"/>
      <c r="AX208" s="4"/>
      <c r="AY208" s="4"/>
      <c r="AZ208" s="4"/>
      <c r="BA208" s="4"/>
      <c r="BB208" s="4"/>
      <c r="BC208" s="4"/>
      <c r="BD208" s="4"/>
      <c r="BE208" s="4"/>
      <c r="BF208" s="4"/>
      <c r="BG208" s="4"/>
    </row>
    <row r="209" spans="1:59">
      <c r="E209" s="267" t="s">
        <v>557</v>
      </c>
      <c r="F209" s="267"/>
      <c r="G209" s="267"/>
      <c r="H209" s="267"/>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267"/>
      <c r="AE209" s="267"/>
      <c r="AF209" s="267"/>
      <c r="AG209" s="267"/>
      <c r="AH209" s="267"/>
      <c r="AI209" s="267"/>
      <c r="AJ209" s="267"/>
      <c r="AK209" s="267"/>
      <c r="AL209" s="267"/>
      <c r="AM209" s="267"/>
      <c r="AN209" s="267"/>
      <c r="AO209" s="267"/>
      <c r="AP209" s="267"/>
      <c r="AQ209" s="267"/>
      <c r="AR209" s="4"/>
      <c r="AS209" s="4"/>
      <c r="AT209" s="4"/>
      <c r="AU209" s="4"/>
      <c r="AV209" s="4"/>
      <c r="AW209" s="4"/>
      <c r="AX209" s="4"/>
      <c r="AY209" s="4"/>
      <c r="AZ209" s="4"/>
      <c r="BA209" s="4"/>
      <c r="BB209" s="4"/>
      <c r="BC209" s="4"/>
      <c r="BD209" s="4"/>
      <c r="BE209" s="4"/>
      <c r="BF209" s="4"/>
      <c r="BG209" s="4"/>
    </row>
    <row r="210" spans="1:59">
      <c r="E210" s="258" t="s">
        <v>43</v>
      </c>
      <c r="F210" s="258"/>
      <c r="G210" s="258"/>
      <c r="H210" s="258"/>
      <c r="I210" s="258"/>
      <c r="J210" s="258"/>
      <c r="K210" s="258"/>
      <c r="L210" s="258"/>
      <c r="M210" s="258"/>
      <c r="N210" s="258"/>
      <c r="O210" s="258"/>
      <c r="P210" s="258"/>
      <c r="Q210" s="258"/>
      <c r="R210" s="258"/>
      <c r="S210" s="258"/>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4"/>
      <c r="AS210" s="4"/>
      <c r="AT210" s="4"/>
      <c r="AU210" s="4"/>
      <c r="AV210" s="4"/>
      <c r="AW210" s="4"/>
      <c r="AX210" s="4"/>
      <c r="AY210" s="4"/>
      <c r="AZ210" s="4"/>
      <c r="BA210" s="4"/>
      <c r="BB210" s="4"/>
      <c r="BC210" s="4"/>
      <c r="BD210" s="4"/>
      <c r="BE210" s="4"/>
      <c r="BF210" s="4"/>
      <c r="BG210" s="4"/>
    </row>
    <row r="211" spans="1:59">
      <c r="AR211" s="4"/>
      <c r="AS211" s="4"/>
      <c r="AT211" s="4"/>
      <c r="AU211" s="4"/>
      <c r="AV211" s="4"/>
      <c r="AW211" s="4"/>
      <c r="AX211" s="4"/>
      <c r="AY211" s="4"/>
      <c r="AZ211" s="4"/>
      <c r="BA211" s="4"/>
      <c r="BB211" s="4"/>
      <c r="BC211" s="4"/>
      <c r="BD211" s="4"/>
      <c r="BE211" s="4"/>
      <c r="BF211" s="4"/>
      <c r="BG211" s="4"/>
    </row>
    <row r="212" spans="1:59" ht="12.75" customHeight="1">
      <c r="C212" s="1"/>
      <c r="W212" s="259" t="s">
        <v>44</v>
      </c>
      <c r="X212" s="259"/>
      <c r="Y212" s="259"/>
      <c r="AA212" s="247" t="s">
        <v>560</v>
      </c>
      <c r="AB212" s="247"/>
      <c r="AC212" s="247"/>
      <c r="AD212" s="247"/>
      <c r="AE212" s="247"/>
      <c r="AG212" s="247" t="s">
        <v>559</v>
      </c>
      <c r="AH212" s="247"/>
      <c r="AI212" s="247"/>
      <c r="AJ212" s="247"/>
      <c r="AK212" s="247"/>
      <c r="AM212" s="247" t="s">
        <v>558</v>
      </c>
      <c r="AN212" s="247"/>
      <c r="AO212" s="247"/>
      <c r="AP212" s="247"/>
      <c r="AQ212" s="247"/>
      <c r="AR212" s="4"/>
      <c r="AS212" s="4"/>
      <c r="AT212" s="4"/>
      <c r="AU212" s="4"/>
      <c r="AV212" s="4"/>
      <c r="AW212" s="4"/>
      <c r="AX212" s="4"/>
      <c r="AY212" s="4"/>
      <c r="AZ212" s="4"/>
      <c r="BA212" s="4"/>
      <c r="BB212" s="4"/>
      <c r="BC212" s="4"/>
      <c r="BD212" s="4"/>
      <c r="BE212" s="4"/>
      <c r="BF212" s="4"/>
      <c r="BG212" s="4"/>
    </row>
    <row r="213" spans="1:59">
      <c r="A213" s="15"/>
      <c r="C213" s="15"/>
      <c r="W213" s="260"/>
      <c r="X213" s="260"/>
      <c r="Y213" s="260"/>
      <c r="AA213" s="248"/>
      <c r="AB213" s="248"/>
      <c r="AC213" s="248"/>
      <c r="AD213" s="248"/>
      <c r="AE213" s="248"/>
      <c r="AG213" s="248"/>
      <c r="AH213" s="248"/>
      <c r="AI213" s="248"/>
      <c r="AJ213" s="248"/>
      <c r="AK213" s="248"/>
      <c r="AM213" s="248"/>
      <c r="AN213" s="248"/>
      <c r="AO213" s="248"/>
      <c r="AP213" s="248"/>
      <c r="AQ213" s="248"/>
      <c r="AR213" s="4"/>
      <c r="AS213" s="4"/>
      <c r="AT213" s="4"/>
      <c r="AU213" s="4"/>
      <c r="AV213" s="4"/>
      <c r="AW213" s="4"/>
      <c r="AX213" s="4"/>
      <c r="AY213" s="4"/>
      <c r="AZ213" s="4"/>
      <c r="BA213" s="4"/>
      <c r="BB213" s="4"/>
      <c r="BC213" s="4"/>
      <c r="BD213" s="4"/>
      <c r="BE213" s="4"/>
      <c r="BF213" s="4"/>
      <c r="BG213" s="4"/>
    </row>
    <row r="214" spans="1:59">
      <c r="F214" s="243" t="s">
        <v>45</v>
      </c>
      <c r="G214" s="243"/>
      <c r="H214" s="243"/>
      <c r="I214" s="243"/>
      <c r="J214" s="243"/>
      <c r="K214" s="243"/>
      <c r="L214" s="243"/>
      <c r="M214" s="243"/>
      <c r="N214" s="243"/>
      <c r="O214" s="243"/>
      <c r="P214" s="243"/>
      <c r="Q214" s="243"/>
      <c r="R214" s="243"/>
      <c r="S214" s="243"/>
      <c r="T214" s="243"/>
      <c r="U214" s="243"/>
      <c r="V214" s="243"/>
      <c r="W214" s="243"/>
      <c r="X214" s="16"/>
      <c r="Y214" s="16"/>
      <c r="Z214" s="16"/>
      <c r="AA214" s="16"/>
      <c r="AB214" s="16"/>
      <c r="AC214" s="16"/>
      <c r="AD214" s="16"/>
      <c r="AE214" s="16"/>
      <c r="AF214" s="16"/>
      <c r="AG214" s="16"/>
      <c r="AH214" s="16"/>
      <c r="AI214" s="16"/>
      <c r="AJ214" s="16"/>
      <c r="AK214" s="16"/>
      <c r="AL214" s="16"/>
      <c r="AM214" s="16"/>
      <c r="AN214" s="16"/>
      <c r="AO214" s="16"/>
      <c r="AP214" s="16"/>
      <c r="AQ214" s="16"/>
      <c r="AR214" s="4"/>
      <c r="AS214" s="4"/>
      <c r="AT214" s="4"/>
      <c r="AU214" s="4"/>
      <c r="AV214" s="4"/>
      <c r="AW214" s="4"/>
      <c r="AX214" s="4"/>
      <c r="AY214" s="4"/>
      <c r="AZ214" s="4"/>
      <c r="BA214" s="4"/>
      <c r="BB214" s="4"/>
      <c r="BC214" s="4"/>
      <c r="BD214" s="4"/>
      <c r="BE214" s="4"/>
      <c r="BF214" s="4"/>
      <c r="BG214" s="4"/>
    </row>
    <row r="215" spans="1:59" ht="15">
      <c r="F215" s="228" t="s">
        <v>46</v>
      </c>
      <c r="G215" s="255"/>
      <c r="H215" s="255"/>
      <c r="I215" s="255"/>
      <c r="J215" s="255"/>
      <c r="K215" s="255"/>
      <c r="L215" s="255"/>
      <c r="M215" s="255"/>
      <c r="N215" s="255"/>
      <c r="O215" s="255"/>
      <c r="P215" s="255"/>
      <c r="Q215" s="255"/>
      <c r="R215" s="255"/>
      <c r="S215" s="255"/>
      <c r="T215" s="255"/>
      <c r="U215" s="255"/>
      <c r="V215" s="255"/>
      <c r="W215" s="222"/>
      <c r="X215" s="222"/>
      <c r="Y215" s="222"/>
      <c r="Z215" s="16"/>
      <c r="AA215" s="16"/>
      <c r="AB215" s="16"/>
      <c r="AC215" s="16"/>
      <c r="AD215" s="16"/>
      <c r="AE215" s="16"/>
      <c r="AF215" s="16"/>
      <c r="AG215" s="16"/>
      <c r="AH215" s="16"/>
      <c r="AI215" s="16"/>
      <c r="AJ215" s="16"/>
      <c r="AK215" s="16"/>
      <c r="AL215" s="16"/>
      <c r="AM215" s="16"/>
      <c r="AN215" s="16"/>
      <c r="AO215" s="16"/>
      <c r="AP215" s="16"/>
      <c r="AQ215" s="16"/>
      <c r="AR215" s="4"/>
      <c r="AS215" s="4"/>
      <c r="AT215" s="4"/>
      <c r="AU215" s="4"/>
      <c r="AV215" s="4"/>
      <c r="AW215" s="4"/>
      <c r="AX215" s="4"/>
      <c r="AY215" s="4"/>
      <c r="AZ215" s="4"/>
      <c r="BA215" s="4"/>
      <c r="BB215" s="4"/>
      <c r="BC215" s="4"/>
      <c r="BD215" s="4"/>
      <c r="BE215" s="4"/>
      <c r="BF215" s="4"/>
      <c r="BG215" s="4"/>
    </row>
    <row r="216" spans="1:59" ht="15">
      <c r="A216" s="17"/>
      <c r="C216" s="17"/>
      <c r="F216" s="217" t="s">
        <v>47</v>
      </c>
      <c r="G216" s="256"/>
      <c r="H216" s="256"/>
      <c r="I216" s="256"/>
      <c r="J216" s="256"/>
      <c r="K216" s="256"/>
      <c r="L216" s="256"/>
      <c r="M216" s="256"/>
      <c r="N216" s="256"/>
      <c r="O216" s="256"/>
      <c r="P216" s="256"/>
      <c r="Q216" s="256"/>
      <c r="R216" s="256"/>
      <c r="S216" s="256"/>
      <c r="T216" s="256"/>
      <c r="U216" s="256"/>
      <c r="V216" s="256"/>
      <c r="W216" s="222" t="str">
        <f>MID(F1148,1,2)</f>
        <v>10</v>
      </c>
      <c r="X216" s="222"/>
      <c r="Y216" s="222"/>
      <c r="AA216" s="221">
        <v>0</v>
      </c>
      <c r="AB216" s="221"/>
      <c r="AC216" s="221"/>
      <c r="AD216" s="221"/>
      <c r="AE216" s="221"/>
      <c r="AF216" s="191"/>
      <c r="AG216" s="221">
        <v>1</v>
      </c>
      <c r="AH216" s="221"/>
      <c r="AI216" s="221"/>
      <c r="AJ216" s="221"/>
      <c r="AK216" s="221"/>
      <c r="AL216" s="191"/>
      <c r="AM216" s="221">
        <v>47</v>
      </c>
      <c r="AN216" s="221"/>
      <c r="AO216" s="221"/>
      <c r="AP216" s="221"/>
      <c r="AQ216" s="221"/>
      <c r="AR216" s="4">
        <f>AA216-AN1190</f>
        <v>0</v>
      </c>
      <c r="AS216" s="4"/>
      <c r="AT216" s="4"/>
      <c r="AU216" s="3" t="s">
        <v>48</v>
      </c>
      <c r="BA216" s="3" t="s">
        <v>49</v>
      </c>
      <c r="BB216" s="4"/>
      <c r="BC216" s="4"/>
      <c r="BD216" s="4"/>
      <c r="BE216" s="4"/>
      <c r="BF216" s="4"/>
      <c r="BG216" s="4"/>
    </row>
    <row r="217" spans="1:59" ht="15">
      <c r="A217" s="17"/>
      <c r="C217" s="17"/>
      <c r="F217" s="8"/>
      <c r="G217" s="18"/>
      <c r="H217" s="18"/>
      <c r="I217" s="18"/>
      <c r="J217" s="18"/>
      <c r="K217" s="18"/>
      <c r="L217" s="18"/>
      <c r="M217" s="18"/>
      <c r="N217" s="18"/>
      <c r="O217" s="18"/>
      <c r="P217" s="18"/>
      <c r="Q217" s="18"/>
      <c r="R217" s="18"/>
      <c r="S217" s="18"/>
      <c r="T217" s="18"/>
      <c r="U217" s="18"/>
      <c r="V217" s="18"/>
      <c r="W217" s="19"/>
      <c r="X217" s="19"/>
      <c r="Y217" s="19"/>
      <c r="AA217" s="190"/>
      <c r="AB217" s="190"/>
      <c r="AC217" s="190"/>
      <c r="AD217" s="190"/>
      <c r="AE217" s="190"/>
      <c r="AF217" s="191"/>
      <c r="AG217" s="226"/>
      <c r="AH217" s="268"/>
      <c r="AI217" s="268"/>
      <c r="AJ217" s="268"/>
      <c r="AK217" s="268"/>
      <c r="AL217" s="191"/>
      <c r="AM217" s="190"/>
      <c r="AN217" s="190"/>
      <c r="AO217" s="190"/>
      <c r="AP217" s="190"/>
      <c r="AQ217" s="190"/>
      <c r="AR217" s="4"/>
      <c r="AS217" s="4"/>
      <c r="AT217" s="4"/>
      <c r="BB217" s="4"/>
      <c r="BC217" s="4"/>
      <c r="BD217" s="4"/>
      <c r="BE217" s="4"/>
      <c r="BF217" s="4"/>
      <c r="BG217" s="4"/>
    </row>
    <row r="218" spans="1:59">
      <c r="C218" s="1"/>
      <c r="F218" s="217"/>
      <c r="G218" s="217"/>
      <c r="H218" s="217"/>
      <c r="I218" s="217"/>
      <c r="J218" s="217"/>
      <c r="K218" s="217"/>
      <c r="L218" s="217"/>
      <c r="M218" s="217"/>
      <c r="N218" s="217"/>
      <c r="O218" s="217"/>
      <c r="P218" s="217"/>
      <c r="Q218" s="217"/>
      <c r="R218" s="217"/>
      <c r="S218" s="217"/>
      <c r="T218" s="217"/>
      <c r="U218" s="217"/>
      <c r="V218" s="217"/>
      <c r="W218" s="222"/>
      <c r="X218" s="222"/>
      <c r="Y218" s="222"/>
      <c r="AA218" s="213">
        <f>SUBTOTAL(9,AA216:AE216)</f>
        <v>0</v>
      </c>
      <c r="AB218" s="213"/>
      <c r="AC218" s="213"/>
      <c r="AD218" s="213"/>
      <c r="AE218" s="213"/>
      <c r="AF218" s="191"/>
      <c r="AG218" s="213">
        <f>SUBTOTAL(9,AG216:AG217)</f>
        <v>1</v>
      </c>
      <c r="AH218" s="213"/>
      <c r="AI218" s="213"/>
      <c r="AJ218" s="213"/>
      <c r="AK218" s="213"/>
      <c r="AL218" s="191"/>
      <c r="AM218" s="213">
        <v>47</v>
      </c>
      <c r="AN218" s="213"/>
      <c r="AO218" s="213"/>
      <c r="AP218" s="213"/>
      <c r="AQ218" s="213"/>
      <c r="AR218" s="4"/>
      <c r="AS218" s="4"/>
      <c r="AT218" s="4"/>
      <c r="BB218" s="4"/>
      <c r="BC218" s="4"/>
      <c r="BD218" s="4"/>
      <c r="BE218" s="4"/>
      <c r="BF218" s="4"/>
      <c r="BG218" s="4"/>
    </row>
    <row r="219" spans="1:59">
      <c r="C219" s="1"/>
      <c r="D219" s="1">
        <f t="shared" ref="D219:D224" si="1">ROUND(AM219,0)</f>
        <v>0</v>
      </c>
      <c r="F219" s="228" t="s">
        <v>50</v>
      </c>
      <c r="G219" s="228"/>
      <c r="H219" s="228"/>
      <c r="I219" s="228"/>
      <c r="J219" s="228"/>
      <c r="K219" s="228"/>
      <c r="L219" s="228"/>
      <c r="M219" s="228"/>
      <c r="N219" s="228"/>
      <c r="O219" s="228"/>
      <c r="P219" s="228"/>
      <c r="Q219" s="228"/>
      <c r="R219" s="228"/>
      <c r="S219" s="228"/>
      <c r="T219" s="228"/>
      <c r="U219" s="228"/>
      <c r="V219" s="228"/>
      <c r="W219" s="222"/>
      <c r="X219" s="222"/>
      <c r="Y219" s="222"/>
      <c r="Z219" s="16"/>
      <c r="AA219" s="191"/>
      <c r="AB219" s="191"/>
      <c r="AC219" s="191"/>
      <c r="AD219" s="191"/>
      <c r="AE219" s="191"/>
      <c r="AF219" s="192"/>
      <c r="AG219" s="243"/>
      <c r="AH219" s="243"/>
      <c r="AI219" s="243"/>
      <c r="AJ219" s="243"/>
      <c r="AK219" s="243"/>
      <c r="AL219" s="192"/>
      <c r="AM219" s="219"/>
      <c r="AN219" s="219"/>
      <c r="AO219" s="219"/>
      <c r="AP219" s="219"/>
      <c r="AQ219" s="219"/>
      <c r="AR219" s="4"/>
      <c r="AS219" s="4"/>
      <c r="AT219" s="4"/>
      <c r="BB219" s="4"/>
      <c r="BC219" s="4"/>
      <c r="BD219" s="4"/>
      <c r="BE219" s="4"/>
      <c r="BF219" s="4"/>
      <c r="BG219" s="4"/>
    </row>
    <row r="220" spans="1:59" ht="12.75" hidden="1" customHeight="1" outlineLevel="1">
      <c r="C220" s="1"/>
      <c r="D220" s="1">
        <f t="shared" si="1"/>
        <v>0</v>
      </c>
      <c r="F220" s="217" t="s">
        <v>51</v>
      </c>
      <c r="G220" s="217"/>
      <c r="H220" s="217"/>
      <c r="I220" s="217"/>
      <c r="J220" s="217"/>
      <c r="K220" s="217"/>
      <c r="L220" s="217"/>
      <c r="M220" s="217"/>
      <c r="N220" s="217"/>
      <c r="O220" s="217"/>
      <c r="P220" s="217"/>
      <c r="Q220" s="217"/>
      <c r="R220" s="217"/>
      <c r="S220" s="217"/>
      <c r="T220" s="217"/>
      <c r="U220" s="217"/>
      <c r="V220" s="217"/>
      <c r="W220" s="222" t="e">
        <f>MID(#REF!,1,2)</f>
        <v>#REF!</v>
      </c>
      <c r="X220" s="222"/>
      <c r="Y220" s="222"/>
      <c r="AG220" s="221"/>
      <c r="AH220" s="221"/>
      <c r="AI220" s="221"/>
      <c r="AJ220" s="221"/>
      <c r="AK220" s="221"/>
      <c r="AM220" s="221"/>
      <c r="AN220" s="221"/>
      <c r="AO220" s="221"/>
      <c r="AP220" s="221"/>
      <c r="AQ220" s="221"/>
      <c r="AR220" s="4" t="e">
        <f>AA220-#REF!</f>
        <v>#REF!</v>
      </c>
      <c r="AS220" s="4" t="e">
        <f>AG220-#REF!</f>
        <v>#REF!</v>
      </c>
      <c r="AT220" s="4" t="e">
        <f>AM220-#REF!</f>
        <v>#REF!</v>
      </c>
      <c r="AU220" s="3" t="s">
        <v>52</v>
      </c>
      <c r="BB220" s="4"/>
      <c r="BC220" s="4"/>
      <c r="BD220" s="4"/>
      <c r="BE220" s="4"/>
      <c r="BF220" s="4"/>
      <c r="BG220" s="4"/>
    </row>
    <row r="221" spans="1:59" collapsed="1">
      <c r="A221" s="17"/>
      <c r="C221" s="17"/>
      <c r="D221" s="1">
        <f t="shared" si="1"/>
        <v>0</v>
      </c>
      <c r="F221" s="217" t="s">
        <v>53</v>
      </c>
      <c r="G221" s="217"/>
      <c r="H221" s="217"/>
      <c r="I221" s="217"/>
      <c r="J221" s="217"/>
      <c r="K221" s="217"/>
      <c r="L221" s="217"/>
      <c r="M221" s="217"/>
      <c r="N221" s="217"/>
      <c r="O221" s="217"/>
      <c r="P221" s="217"/>
      <c r="Q221" s="217"/>
      <c r="R221" s="217"/>
      <c r="S221" s="217"/>
      <c r="T221" s="217"/>
      <c r="U221" s="217"/>
      <c r="V221" s="217"/>
      <c r="W221" s="222"/>
      <c r="X221" s="222"/>
      <c r="Y221" s="222"/>
      <c r="AA221" s="221"/>
      <c r="AB221" s="221"/>
      <c r="AC221" s="221"/>
      <c r="AD221" s="221"/>
      <c r="AE221" s="221"/>
      <c r="AF221" s="191"/>
      <c r="AG221" s="221"/>
      <c r="AH221" s="221"/>
      <c r="AI221" s="221"/>
      <c r="AJ221" s="221"/>
      <c r="AK221" s="221"/>
      <c r="AL221" s="191"/>
      <c r="AM221" s="221"/>
      <c r="AN221" s="221"/>
      <c r="AO221" s="221"/>
      <c r="AP221" s="221"/>
      <c r="AQ221" s="221"/>
      <c r="AR221" s="4" t="e">
        <f>AA221-#REF!</f>
        <v>#REF!</v>
      </c>
      <c r="AS221" s="4"/>
      <c r="AT221" s="4"/>
      <c r="AU221" s="3" t="s">
        <v>54</v>
      </c>
      <c r="BB221" s="4"/>
      <c r="BC221" s="4"/>
      <c r="BD221" s="4"/>
      <c r="BE221" s="4"/>
      <c r="BF221" s="4"/>
      <c r="BG221" s="4"/>
    </row>
    <row r="222" spans="1:59">
      <c r="A222" s="17"/>
      <c r="C222" s="17"/>
      <c r="F222" s="216" t="s">
        <v>55</v>
      </c>
      <c r="G222" s="216"/>
      <c r="H222" s="216"/>
      <c r="I222" s="216"/>
      <c r="J222" s="216"/>
      <c r="K222" s="216"/>
      <c r="L222" s="216"/>
      <c r="M222" s="216"/>
      <c r="N222" s="216"/>
      <c r="O222" s="216"/>
      <c r="P222" s="216"/>
      <c r="Q222" s="216"/>
      <c r="R222" s="216"/>
      <c r="S222" s="216"/>
      <c r="T222" s="216"/>
      <c r="U222" s="216"/>
      <c r="V222" s="216"/>
      <c r="W222" s="19"/>
      <c r="X222" s="19"/>
      <c r="Y222" s="19"/>
      <c r="AA222" s="221">
        <v>1</v>
      </c>
      <c r="AB222" s="221"/>
      <c r="AC222" s="221"/>
      <c r="AD222" s="221"/>
      <c r="AE222" s="221"/>
      <c r="AF222" s="191"/>
      <c r="AG222" s="190"/>
      <c r="AH222" s="190"/>
      <c r="AI222" s="190"/>
      <c r="AJ222" s="269">
        <v>3</v>
      </c>
      <c r="AK222" s="269"/>
      <c r="AL222" s="191"/>
      <c r="AM222" s="221">
        <v>5</v>
      </c>
      <c r="AN222" s="221"/>
      <c r="AO222" s="221"/>
      <c r="AP222" s="221"/>
      <c r="AQ222" s="221"/>
      <c r="AR222" s="4"/>
      <c r="AS222" s="4"/>
      <c r="AT222" s="4"/>
      <c r="BB222" s="4"/>
      <c r="BC222" s="4"/>
      <c r="BD222" s="4"/>
      <c r="BE222" s="4"/>
      <c r="BF222" s="4"/>
      <c r="BG222" s="4"/>
    </row>
    <row r="223" spans="1:59">
      <c r="A223" s="21"/>
      <c r="B223" s="21"/>
      <c r="C223" s="22"/>
      <c r="D223" s="1">
        <f t="shared" si="1"/>
        <v>617</v>
      </c>
      <c r="F223" s="217" t="s">
        <v>56</v>
      </c>
      <c r="G223" s="217"/>
      <c r="H223" s="217"/>
      <c r="I223" s="217"/>
      <c r="J223" s="217"/>
      <c r="K223" s="217"/>
      <c r="L223" s="217"/>
      <c r="M223" s="217"/>
      <c r="N223" s="217"/>
      <c r="O223" s="217"/>
      <c r="P223" s="217"/>
      <c r="Q223" s="217"/>
      <c r="R223" s="217"/>
      <c r="S223" s="217"/>
      <c r="T223" s="217"/>
      <c r="U223" s="217"/>
      <c r="V223" s="217"/>
      <c r="W223" s="222"/>
      <c r="X223" s="222"/>
      <c r="Y223" s="222"/>
      <c r="AA223" s="221">
        <v>1512</v>
      </c>
      <c r="AB223" s="221"/>
      <c r="AC223" s="221"/>
      <c r="AD223" s="221"/>
      <c r="AE223" s="221"/>
      <c r="AF223" s="191"/>
      <c r="AG223" s="221">
        <v>595</v>
      </c>
      <c r="AH223" s="221"/>
      <c r="AI223" s="221"/>
      <c r="AJ223" s="221"/>
      <c r="AK223" s="221"/>
      <c r="AL223" s="191"/>
      <c r="AM223" s="221">
        <v>617</v>
      </c>
      <c r="AN223" s="221"/>
      <c r="AO223" s="221"/>
      <c r="AP223" s="221"/>
      <c r="AQ223" s="221"/>
      <c r="AR223" s="4">
        <f>AA223-AA1218</f>
        <v>0</v>
      </c>
      <c r="AS223" s="4"/>
      <c r="AT223" s="4"/>
      <c r="AU223" s="3" t="s">
        <v>57</v>
      </c>
      <c r="AV223" s="3" t="s">
        <v>58</v>
      </c>
      <c r="AW223" s="3" t="s">
        <v>59</v>
      </c>
      <c r="BB223" s="4"/>
      <c r="BC223" s="4"/>
      <c r="BD223" s="4"/>
      <c r="BE223" s="4"/>
      <c r="BF223" s="4"/>
      <c r="BG223" s="4"/>
    </row>
    <row r="224" spans="1:59">
      <c r="A224" s="17"/>
      <c r="C224" s="17"/>
      <c r="D224" s="1">
        <f t="shared" si="1"/>
        <v>8</v>
      </c>
      <c r="F224" s="217" t="s">
        <v>60</v>
      </c>
      <c r="G224" s="217"/>
      <c r="H224" s="217"/>
      <c r="I224" s="217"/>
      <c r="J224" s="217"/>
      <c r="K224" s="217"/>
      <c r="L224" s="217"/>
      <c r="M224" s="217"/>
      <c r="N224" s="217"/>
      <c r="O224" s="217"/>
      <c r="P224" s="217"/>
      <c r="Q224" s="217"/>
      <c r="R224" s="217"/>
      <c r="S224" s="217"/>
      <c r="T224" s="217"/>
      <c r="U224" s="217"/>
      <c r="V224" s="217"/>
      <c r="W224" s="222"/>
      <c r="X224" s="222"/>
      <c r="Y224" s="222"/>
      <c r="AA224" s="221">
        <v>90</v>
      </c>
      <c r="AB224" s="221"/>
      <c r="AC224" s="221"/>
      <c r="AD224" s="221"/>
      <c r="AE224" s="221"/>
      <c r="AF224" s="191"/>
      <c r="AG224" s="221">
        <v>24</v>
      </c>
      <c r="AH224" s="221"/>
      <c r="AI224" s="221"/>
      <c r="AJ224" s="221"/>
      <c r="AK224" s="221"/>
      <c r="AL224" s="191"/>
      <c r="AM224" s="221">
        <v>8</v>
      </c>
      <c r="AN224" s="221"/>
      <c r="AO224" s="221"/>
      <c r="AP224" s="221"/>
      <c r="AQ224" s="221"/>
      <c r="AR224" s="4">
        <f>AA224-AA1228</f>
        <v>0</v>
      </c>
      <c r="AS224" s="4"/>
      <c r="AT224" s="4"/>
      <c r="AU224" s="3" t="s">
        <v>61</v>
      </c>
      <c r="BB224" s="4"/>
      <c r="BC224" s="4"/>
      <c r="BD224" s="4"/>
      <c r="BE224" s="4"/>
      <c r="BF224" s="4"/>
      <c r="BG224" s="4"/>
    </row>
    <row r="225" spans="1:59">
      <c r="E225" s="8"/>
      <c r="F225" s="8"/>
      <c r="G225" s="8"/>
      <c r="H225" s="8"/>
      <c r="I225" s="8"/>
      <c r="J225" s="8"/>
      <c r="K225" s="8"/>
      <c r="L225" s="8"/>
      <c r="M225" s="8"/>
      <c r="N225" s="8"/>
      <c r="O225" s="8"/>
      <c r="P225" s="8"/>
      <c r="Q225" s="8"/>
      <c r="R225" s="8"/>
      <c r="S225" s="8"/>
      <c r="T225" s="8"/>
      <c r="U225" s="8"/>
      <c r="V225" s="23"/>
      <c r="W225" s="23"/>
      <c r="X225" s="23"/>
      <c r="Y225" s="8"/>
      <c r="AA225" s="213">
        <f>SUBTOTAL(9,AA220:AE224)</f>
        <v>1603</v>
      </c>
      <c r="AB225" s="213"/>
      <c r="AC225" s="213"/>
      <c r="AD225" s="213"/>
      <c r="AE225" s="213"/>
      <c r="AF225" s="191"/>
      <c r="AG225" s="213">
        <f>SUBTOTAL(9,AG220:AK224)</f>
        <v>622</v>
      </c>
      <c r="AH225" s="213"/>
      <c r="AI225" s="213"/>
      <c r="AJ225" s="213"/>
      <c r="AK225" s="213"/>
      <c r="AL225" s="191"/>
      <c r="AM225" s="213">
        <f>SUBTOTAL(9,AM221:AM224)</f>
        <v>630</v>
      </c>
      <c r="AN225" s="213"/>
      <c r="AO225" s="213"/>
      <c r="AP225" s="213"/>
      <c r="AQ225" s="213"/>
      <c r="AR225" s="4"/>
      <c r="AS225" s="4"/>
      <c r="AT225" s="4"/>
      <c r="BB225" s="4"/>
      <c r="BC225" s="4"/>
      <c r="BD225" s="4"/>
      <c r="BE225" s="4"/>
      <c r="BF225" s="4"/>
      <c r="BG225" s="4"/>
    </row>
    <row r="226" spans="1:59" ht="13.5" thickBot="1">
      <c r="F226" s="228" t="s">
        <v>62</v>
      </c>
      <c r="G226" s="228"/>
      <c r="H226" s="228"/>
      <c r="I226" s="228"/>
      <c r="J226" s="228"/>
      <c r="K226" s="228"/>
      <c r="L226" s="228"/>
      <c r="M226" s="228"/>
      <c r="N226" s="228"/>
      <c r="O226" s="228"/>
      <c r="P226" s="228"/>
      <c r="Q226" s="228"/>
      <c r="R226" s="228"/>
      <c r="S226" s="228"/>
      <c r="T226" s="228"/>
      <c r="U226" s="228"/>
      <c r="V226" s="228"/>
      <c r="W226" s="222"/>
      <c r="X226" s="222"/>
      <c r="Y226" s="222"/>
      <c r="AA226" s="229">
        <f>AA218+AA225</f>
        <v>1603</v>
      </c>
      <c r="AB226" s="229"/>
      <c r="AC226" s="229"/>
      <c r="AD226" s="229"/>
      <c r="AE226" s="229"/>
      <c r="AF226" s="191"/>
      <c r="AG226" s="229">
        <f>AG218+AG225</f>
        <v>623</v>
      </c>
      <c r="AH226" s="229"/>
      <c r="AI226" s="229"/>
      <c r="AJ226" s="229"/>
      <c r="AK226" s="229"/>
      <c r="AL226" s="192"/>
      <c r="AM226" s="229">
        <f>AM218+AM225</f>
        <v>677</v>
      </c>
      <c r="AN226" s="229"/>
      <c r="AO226" s="229"/>
      <c r="AP226" s="229"/>
      <c r="AQ226" s="229"/>
    </row>
    <row r="227" spans="1:59" ht="13.5" thickTop="1">
      <c r="F227" s="217"/>
      <c r="G227" s="217"/>
      <c r="H227" s="217"/>
      <c r="I227" s="217"/>
      <c r="J227" s="217"/>
      <c r="K227" s="217"/>
      <c r="L227" s="217"/>
      <c r="M227" s="217"/>
      <c r="N227" s="217"/>
      <c r="O227" s="217"/>
      <c r="P227" s="217"/>
      <c r="Q227" s="217"/>
      <c r="R227" s="217"/>
      <c r="S227" s="217"/>
      <c r="T227" s="217"/>
      <c r="U227" s="217"/>
      <c r="V227" s="217"/>
      <c r="W227" s="222"/>
      <c r="X227" s="222"/>
      <c r="Y227" s="222"/>
      <c r="AM227" s="24"/>
      <c r="AN227" s="24"/>
      <c r="AO227" s="24"/>
      <c r="AP227" s="24"/>
      <c r="AQ227" s="24"/>
    </row>
    <row r="228" spans="1:59" ht="12.75" customHeight="1">
      <c r="F228" s="228" t="s">
        <v>63</v>
      </c>
      <c r="G228" s="228"/>
      <c r="H228" s="228"/>
      <c r="I228" s="228"/>
      <c r="J228" s="228"/>
      <c r="K228" s="228"/>
      <c r="L228" s="228"/>
      <c r="M228" s="228"/>
      <c r="N228" s="228"/>
      <c r="O228" s="228"/>
      <c r="P228" s="228"/>
      <c r="Q228" s="228"/>
      <c r="R228" s="228"/>
      <c r="S228" s="228"/>
      <c r="T228" s="228"/>
      <c r="U228" s="228"/>
      <c r="V228" s="228"/>
      <c r="W228" s="222"/>
      <c r="X228" s="222"/>
      <c r="Y228" s="222"/>
      <c r="AG228" s="24"/>
      <c r="AH228" s="24"/>
      <c r="AI228" s="24"/>
      <c r="AJ228" s="24"/>
      <c r="AK228" s="24"/>
      <c r="AM228" s="24"/>
      <c r="AN228" s="24"/>
      <c r="AO228" s="24"/>
      <c r="AP228" s="24"/>
      <c r="AQ228" s="24"/>
    </row>
    <row r="229" spans="1:59" ht="12.75" customHeight="1">
      <c r="F229" s="228" t="s">
        <v>64</v>
      </c>
      <c r="G229" s="228"/>
      <c r="H229" s="228"/>
      <c r="I229" s="228"/>
      <c r="J229" s="228"/>
      <c r="K229" s="228"/>
      <c r="L229" s="228"/>
      <c r="M229" s="228"/>
      <c r="N229" s="228"/>
      <c r="O229" s="228"/>
      <c r="P229" s="228"/>
      <c r="Q229" s="228"/>
      <c r="R229" s="228"/>
      <c r="S229" s="228"/>
      <c r="T229" s="228"/>
      <c r="U229" s="228"/>
      <c r="V229" s="228"/>
      <c r="W229" s="180"/>
      <c r="X229" s="180"/>
      <c r="Y229" s="180"/>
      <c r="AG229" s="24"/>
      <c r="AH229" s="24"/>
      <c r="AI229" s="24"/>
      <c r="AJ229" s="24"/>
      <c r="AK229" s="24"/>
      <c r="AM229" s="24"/>
      <c r="AN229" s="24"/>
      <c r="AO229" s="24"/>
      <c r="AP229" s="24"/>
      <c r="AQ229" s="24"/>
    </row>
    <row r="230" spans="1:59">
      <c r="F230" s="217" t="s">
        <v>65</v>
      </c>
      <c r="G230" s="217"/>
      <c r="H230" s="217"/>
      <c r="I230" s="217"/>
      <c r="J230" s="217"/>
      <c r="K230" s="217"/>
      <c r="L230" s="217"/>
      <c r="M230" s="217"/>
      <c r="N230" s="217"/>
      <c r="O230" s="217"/>
      <c r="P230" s="217"/>
      <c r="Q230" s="217"/>
      <c r="R230" s="217"/>
      <c r="S230" s="217"/>
      <c r="T230" s="217"/>
      <c r="U230" s="217"/>
      <c r="V230" s="217"/>
      <c r="W230" s="222">
        <v>17</v>
      </c>
      <c r="X230" s="222"/>
      <c r="Y230" s="222"/>
      <c r="AA230" s="221">
        <v>930</v>
      </c>
      <c r="AB230" s="221"/>
      <c r="AC230" s="221"/>
      <c r="AD230" s="221"/>
      <c r="AE230" s="221"/>
      <c r="AF230" s="191"/>
      <c r="AG230" s="221">
        <v>930</v>
      </c>
      <c r="AH230" s="221"/>
      <c r="AI230" s="221"/>
      <c r="AJ230" s="221"/>
      <c r="AK230" s="221"/>
      <c r="AM230" s="221">
        <v>289</v>
      </c>
      <c r="AN230" s="221"/>
      <c r="AO230" s="221"/>
      <c r="AP230" s="221"/>
      <c r="AQ230" s="221"/>
      <c r="AR230" s="25">
        <f>AA230-AF1249</f>
        <v>0</v>
      </c>
      <c r="AS230" s="25"/>
      <c r="AT230" s="25"/>
      <c r="AU230" s="3" t="s">
        <v>66</v>
      </c>
    </row>
    <row r="231" spans="1:59">
      <c r="E231" s="26"/>
      <c r="F231" s="270" t="s">
        <v>67</v>
      </c>
      <c r="G231" s="270"/>
      <c r="H231" s="270"/>
      <c r="I231" s="270"/>
      <c r="J231" s="270"/>
      <c r="K231" s="270"/>
      <c r="L231" s="270"/>
      <c r="M231" s="270"/>
      <c r="N231" s="270"/>
      <c r="O231" s="270"/>
      <c r="P231" s="270"/>
      <c r="Q231" s="270"/>
      <c r="R231" s="270"/>
      <c r="S231" s="270"/>
      <c r="T231" s="270"/>
      <c r="U231" s="270"/>
      <c r="V231" s="270"/>
      <c r="W231" s="225"/>
      <c r="X231" s="225"/>
      <c r="Y231" s="225"/>
      <c r="Z231" s="26"/>
      <c r="AA231" s="220"/>
      <c r="AB231" s="220"/>
      <c r="AC231" s="220"/>
      <c r="AD231" s="220"/>
      <c r="AE231" s="220"/>
      <c r="AF231" s="194"/>
      <c r="AG231" s="220">
        <v>-583</v>
      </c>
      <c r="AH231" s="220"/>
      <c r="AI231" s="220"/>
      <c r="AJ231" s="220"/>
      <c r="AK231" s="220"/>
      <c r="AL231" s="26"/>
      <c r="AM231" s="221"/>
      <c r="AN231" s="221"/>
      <c r="AO231" s="221"/>
      <c r="AP231" s="221"/>
      <c r="AQ231" s="221"/>
      <c r="AR231" s="25">
        <f>AA231-Y368</f>
        <v>0</v>
      </c>
      <c r="AS231" s="25"/>
      <c r="AT231" s="25"/>
      <c r="AU231" s="3" t="s">
        <v>68</v>
      </c>
    </row>
    <row r="232" spans="1:59">
      <c r="E232" s="26"/>
      <c r="F232" s="270" t="s">
        <v>69</v>
      </c>
      <c r="G232" s="270"/>
      <c r="H232" s="270"/>
      <c r="I232" s="270"/>
      <c r="J232" s="270"/>
      <c r="K232" s="270"/>
      <c r="L232" s="270"/>
      <c r="M232" s="270"/>
      <c r="N232" s="270"/>
      <c r="O232" s="270"/>
      <c r="P232" s="270"/>
      <c r="Q232" s="270"/>
      <c r="R232" s="270"/>
      <c r="S232" s="270"/>
      <c r="T232" s="270"/>
      <c r="U232" s="270"/>
      <c r="V232" s="270"/>
      <c r="W232" s="225"/>
      <c r="X232" s="225"/>
      <c r="Y232" s="225"/>
      <c r="Z232" s="26"/>
      <c r="AA232" s="220">
        <v>189</v>
      </c>
      <c r="AB232" s="220"/>
      <c r="AC232" s="220"/>
      <c r="AD232" s="220"/>
      <c r="AE232" s="220"/>
      <c r="AF232" s="194"/>
      <c r="AG232" s="220">
        <v>126</v>
      </c>
      <c r="AH232" s="220"/>
      <c r="AI232" s="220"/>
      <c r="AJ232" s="220"/>
      <c r="AK232" s="220"/>
      <c r="AL232" s="26"/>
      <c r="AM232" s="221">
        <v>102</v>
      </c>
      <c r="AN232" s="221"/>
      <c r="AO232" s="221"/>
      <c r="AP232" s="221"/>
      <c r="AQ232" s="221"/>
      <c r="AR232" s="25">
        <f>AA232-AE368</f>
        <v>81</v>
      </c>
      <c r="AS232" s="25"/>
      <c r="AT232" s="25"/>
      <c r="AU232" s="3" t="s">
        <v>70</v>
      </c>
    </row>
    <row r="233" spans="1:59" ht="15" customHeight="1">
      <c r="E233" s="26"/>
      <c r="F233" s="271" t="s">
        <v>547</v>
      </c>
      <c r="G233" s="271"/>
      <c r="H233" s="271"/>
      <c r="I233" s="271"/>
      <c r="J233" s="271"/>
      <c r="K233" s="271"/>
      <c r="L233" s="271"/>
      <c r="M233" s="271"/>
      <c r="N233" s="271"/>
      <c r="O233" s="271"/>
      <c r="P233" s="271"/>
      <c r="Q233" s="271"/>
      <c r="R233" s="271"/>
      <c r="S233" s="271"/>
      <c r="T233" s="271"/>
      <c r="U233" s="271"/>
      <c r="V233" s="271"/>
      <c r="W233" s="166"/>
      <c r="X233" s="166"/>
      <c r="Y233" s="166"/>
      <c r="Z233" s="26"/>
      <c r="AA233" s="220">
        <v>108</v>
      </c>
      <c r="AB233" s="220"/>
      <c r="AC233" s="220"/>
      <c r="AD233" s="220"/>
      <c r="AE233" s="220"/>
      <c r="AF233" s="194"/>
      <c r="AG233" s="220">
        <v>36</v>
      </c>
      <c r="AH233" s="220"/>
      <c r="AI233" s="220"/>
      <c r="AJ233" s="220"/>
      <c r="AK233" s="220"/>
      <c r="AL233" s="26"/>
      <c r="AM233" s="221">
        <v>36</v>
      </c>
      <c r="AN233" s="221"/>
      <c r="AO233" s="221"/>
      <c r="AP233" s="221"/>
      <c r="AQ233" s="221"/>
      <c r="AR233" s="25"/>
      <c r="AS233" s="25"/>
      <c r="AT233" s="25"/>
    </row>
    <row r="234" spans="1:59">
      <c r="E234" s="26"/>
      <c r="F234" s="271" t="s">
        <v>548</v>
      </c>
      <c r="G234" s="271"/>
      <c r="H234" s="271"/>
      <c r="I234" s="271"/>
      <c r="J234" s="271"/>
      <c r="K234" s="271"/>
      <c r="L234" s="271"/>
      <c r="M234" s="271"/>
      <c r="N234" s="271"/>
      <c r="O234" s="271"/>
      <c r="P234" s="271"/>
      <c r="Q234" s="271"/>
      <c r="R234" s="271"/>
      <c r="S234" s="271"/>
      <c r="T234" s="271"/>
      <c r="U234" s="271"/>
      <c r="V234" s="271"/>
      <c r="W234" s="166"/>
      <c r="X234" s="166"/>
      <c r="Y234" s="166"/>
      <c r="Z234" s="26"/>
      <c r="AA234" s="226">
        <v>10</v>
      </c>
      <c r="AB234" s="226"/>
      <c r="AC234" s="226"/>
      <c r="AD234" s="226"/>
      <c r="AE234" s="226"/>
      <c r="AF234" s="194"/>
      <c r="AG234" s="226">
        <v>5</v>
      </c>
      <c r="AH234" s="226"/>
      <c r="AI234" s="226"/>
      <c r="AJ234" s="226"/>
      <c r="AK234" s="226"/>
      <c r="AL234" s="26"/>
      <c r="AM234" s="221">
        <v>5</v>
      </c>
      <c r="AN234" s="221"/>
      <c r="AO234" s="221"/>
      <c r="AP234" s="221"/>
      <c r="AQ234" s="221"/>
      <c r="AR234" s="25"/>
      <c r="AS234" s="25"/>
      <c r="AT234" s="25"/>
    </row>
    <row r="235" spans="1:59">
      <c r="F235" s="217"/>
      <c r="G235" s="217"/>
      <c r="H235" s="217"/>
      <c r="I235" s="217"/>
      <c r="J235" s="217"/>
      <c r="K235" s="217"/>
      <c r="L235" s="217"/>
      <c r="M235" s="217"/>
      <c r="N235" s="217"/>
      <c r="O235" s="217"/>
      <c r="P235" s="217"/>
      <c r="Q235" s="217"/>
      <c r="R235" s="217"/>
      <c r="S235" s="217"/>
      <c r="T235" s="217"/>
      <c r="U235" s="217"/>
      <c r="V235" s="217"/>
      <c r="W235" s="222"/>
      <c r="X235" s="222"/>
      <c r="Y235" s="222"/>
      <c r="AA235" s="213">
        <f>SUM(AA230:AE234)</f>
        <v>1237</v>
      </c>
      <c r="AB235" s="213"/>
      <c r="AC235" s="213"/>
      <c r="AD235" s="213"/>
      <c r="AE235" s="213"/>
      <c r="AF235" s="191"/>
      <c r="AG235" s="213">
        <f>SUM(AG230:AK234)</f>
        <v>514</v>
      </c>
      <c r="AH235" s="213"/>
      <c r="AI235" s="213"/>
      <c r="AJ235" s="213"/>
      <c r="AK235" s="213"/>
      <c r="AL235" s="16"/>
      <c r="AM235" s="213">
        <f>SUM(AM230:AQ234)</f>
        <v>432</v>
      </c>
      <c r="AN235" s="213"/>
      <c r="AO235" s="213"/>
      <c r="AP235" s="213"/>
      <c r="AQ235" s="213"/>
    </row>
    <row r="236" spans="1:59">
      <c r="F236" s="228" t="s">
        <v>71</v>
      </c>
      <c r="G236" s="228"/>
      <c r="H236" s="228"/>
      <c r="I236" s="228"/>
      <c r="J236" s="228"/>
      <c r="K236" s="228"/>
      <c r="L236" s="228"/>
      <c r="M236" s="228"/>
      <c r="N236" s="228"/>
      <c r="O236" s="228"/>
      <c r="P236" s="228"/>
      <c r="Q236" s="228"/>
      <c r="R236" s="228"/>
      <c r="S236" s="228"/>
      <c r="T236" s="228"/>
      <c r="U236" s="228"/>
      <c r="V236" s="228"/>
      <c r="W236" s="222"/>
      <c r="X236" s="222"/>
      <c r="Y236" s="222"/>
      <c r="AG236" s="27"/>
      <c r="AH236" s="27"/>
      <c r="AI236" s="27"/>
      <c r="AJ236" s="27"/>
      <c r="AK236" s="27"/>
      <c r="AL236" s="16"/>
    </row>
    <row r="237" spans="1:59">
      <c r="A237" s="21"/>
      <c r="B237" s="21"/>
      <c r="C237" s="22"/>
      <c r="D237" s="28"/>
      <c r="F237" s="217" t="s">
        <v>72</v>
      </c>
      <c r="G237" s="217"/>
      <c r="H237" s="217"/>
      <c r="I237" s="217"/>
      <c r="J237" s="217"/>
      <c r="K237" s="217"/>
      <c r="L237" s="217"/>
      <c r="M237" s="217"/>
      <c r="N237" s="217"/>
      <c r="O237" s="217"/>
      <c r="P237" s="217"/>
      <c r="Q237" s="217"/>
      <c r="R237" s="217"/>
      <c r="S237" s="217"/>
      <c r="T237" s="217"/>
      <c r="U237" s="217"/>
      <c r="V237" s="217"/>
      <c r="W237" s="222"/>
      <c r="X237" s="222"/>
      <c r="Y237" s="222"/>
      <c r="AA237" s="220"/>
      <c r="AB237" s="220"/>
      <c r="AC237" s="220"/>
      <c r="AD237" s="220"/>
      <c r="AE237" s="220"/>
      <c r="AG237" s="221"/>
      <c r="AH237" s="221"/>
      <c r="AI237" s="221"/>
      <c r="AJ237" s="221"/>
      <c r="AK237" s="221"/>
      <c r="AM237" s="220"/>
      <c r="AN237" s="220"/>
      <c r="AO237" s="220"/>
      <c r="AP237" s="220"/>
      <c r="AQ237" s="220"/>
      <c r="AR237" s="25" t="e">
        <f>AA237-#REF!</f>
        <v>#REF!</v>
      </c>
      <c r="AS237" s="25"/>
      <c r="AT237" s="25"/>
      <c r="AU237" s="3" t="s">
        <v>73</v>
      </c>
      <c r="AV237" s="3" t="s">
        <v>74</v>
      </c>
    </row>
    <row r="238" spans="1:59" ht="12.75" hidden="1" customHeight="1" outlineLevel="1">
      <c r="A238" s="17"/>
      <c r="C238" s="17"/>
      <c r="F238" s="217" t="s">
        <v>75</v>
      </c>
      <c r="G238" s="217"/>
      <c r="H238" s="217"/>
      <c r="I238" s="217"/>
      <c r="J238" s="217"/>
      <c r="K238" s="217"/>
      <c r="L238" s="217"/>
      <c r="M238" s="217"/>
      <c r="N238" s="217"/>
      <c r="O238" s="217"/>
      <c r="P238" s="217"/>
      <c r="Q238" s="217"/>
      <c r="R238" s="217"/>
      <c r="S238" s="217"/>
      <c r="T238" s="217"/>
      <c r="U238" s="217"/>
      <c r="V238" s="217"/>
      <c r="W238" s="222" t="e">
        <f>MID(#REF!,1,2)</f>
        <v>#REF!</v>
      </c>
      <c r="X238" s="222"/>
      <c r="Y238" s="222"/>
      <c r="AA238" s="213">
        <v>0</v>
      </c>
      <c r="AB238" s="213"/>
      <c r="AC238" s="213"/>
      <c r="AD238" s="213"/>
      <c r="AE238" s="213"/>
      <c r="AG238" s="213">
        <v>2</v>
      </c>
      <c r="AH238" s="213"/>
      <c r="AI238" s="213"/>
      <c r="AJ238" s="213"/>
      <c r="AK238" s="213"/>
      <c r="AM238" s="213">
        <v>0</v>
      </c>
      <c r="AN238" s="213"/>
      <c r="AO238" s="213"/>
      <c r="AP238" s="213"/>
      <c r="AQ238" s="213"/>
      <c r="AR238" s="25" t="e">
        <f>AA238-#REF!-#REF!</f>
        <v>#REF!</v>
      </c>
      <c r="AS238" s="25" t="e">
        <f>AG238-#REF!-#REF!</f>
        <v>#REF!</v>
      </c>
      <c r="AT238" s="25" t="e">
        <f>AM238-#REF!-#REF!</f>
        <v>#REF!</v>
      </c>
      <c r="AU238" s="3" t="s">
        <v>76</v>
      </c>
    </row>
    <row r="239" spans="1:59" collapsed="1">
      <c r="F239" s="217"/>
      <c r="G239" s="217"/>
      <c r="H239" s="217"/>
      <c r="I239" s="217"/>
      <c r="J239" s="217"/>
      <c r="K239" s="217"/>
      <c r="L239" s="217"/>
      <c r="M239" s="217"/>
      <c r="N239" s="217"/>
      <c r="O239" s="217"/>
      <c r="P239" s="217"/>
      <c r="Q239" s="217"/>
      <c r="R239" s="217"/>
      <c r="S239" s="217"/>
      <c r="T239" s="217"/>
      <c r="U239" s="217"/>
      <c r="V239" s="217"/>
      <c r="W239" s="222"/>
      <c r="X239" s="222"/>
      <c r="Y239" s="222"/>
      <c r="AA239" s="213">
        <f>SUBTOTAL(9,AA237:AE238)</f>
        <v>0</v>
      </c>
      <c r="AB239" s="213"/>
      <c r="AC239" s="213"/>
      <c r="AD239" s="213"/>
      <c r="AE239" s="213"/>
      <c r="AG239" s="213">
        <f>SUBTOTAL(9,AG237:AK238)</f>
        <v>0</v>
      </c>
      <c r="AH239" s="213"/>
      <c r="AI239" s="213"/>
      <c r="AJ239" s="213"/>
      <c r="AK239" s="213"/>
      <c r="AL239" s="16"/>
      <c r="AM239" s="213">
        <f>SUBTOTAL(9,AM237:AQ238)</f>
        <v>0</v>
      </c>
      <c r="AN239" s="213"/>
      <c r="AO239" s="213"/>
      <c r="AP239" s="213"/>
      <c r="AQ239" s="213"/>
    </row>
    <row r="240" spans="1:59">
      <c r="F240" s="228" t="s">
        <v>77</v>
      </c>
      <c r="G240" s="228"/>
      <c r="H240" s="228"/>
      <c r="I240" s="228"/>
      <c r="J240" s="228"/>
      <c r="K240" s="228"/>
      <c r="L240" s="228"/>
      <c r="M240" s="228"/>
      <c r="N240" s="228"/>
      <c r="O240" s="228"/>
      <c r="P240" s="228"/>
      <c r="Q240" s="228"/>
      <c r="R240" s="228"/>
      <c r="S240" s="228"/>
      <c r="T240" s="228"/>
      <c r="U240" s="228"/>
      <c r="V240" s="228"/>
      <c r="W240" s="222"/>
      <c r="X240" s="222"/>
      <c r="Y240" s="222"/>
      <c r="AM240" s="24"/>
      <c r="AN240" s="24"/>
      <c r="AO240" s="24"/>
      <c r="AP240" s="24"/>
      <c r="AQ240" s="24"/>
    </row>
    <row r="241" spans="1:51">
      <c r="A241" s="17"/>
      <c r="C241" s="17"/>
      <c r="F241" s="217" t="s">
        <v>78</v>
      </c>
      <c r="G241" s="217"/>
      <c r="H241" s="217"/>
      <c r="I241" s="217"/>
      <c r="J241" s="217"/>
      <c r="K241" s="217"/>
      <c r="L241" s="217"/>
      <c r="M241" s="217"/>
      <c r="N241" s="217"/>
      <c r="O241" s="217"/>
      <c r="P241" s="217"/>
      <c r="Q241" s="217"/>
      <c r="R241" s="217"/>
      <c r="S241" s="217"/>
      <c r="T241" s="217"/>
      <c r="U241" s="217"/>
      <c r="V241" s="217"/>
      <c r="W241" s="222"/>
      <c r="X241" s="222"/>
      <c r="Y241" s="222"/>
      <c r="AA241" s="220"/>
      <c r="AB241" s="220"/>
      <c r="AC241" s="220"/>
      <c r="AD241" s="220"/>
      <c r="AE241" s="220"/>
      <c r="AG241" s="221"/>
      <c r="AH241" s="221"/>
      <c r="AI241" s="221"/>
      <c r="AJ241" s="221"/>
      <c r="AK241" s="221"/>
      <c r="AM241" s="220"/>
      <c r="AN241" s="220"/>
      <c r="AO241" s="220"/>
      <c r="AP241" s="220"/>
      <c r="AQ241" s="220"/>
      <c r="AR241" s="25">
        <f>AA241-AA1278</f>
        <v>0</v>
      </c>
      <c r="AS241" s="25"/>
      <c r="AT241" s="25"/>
      <c r="AX241" s="3" t="s">
        <v>79</v>
      </c>
      <c r="AY241" s="3" t="s">
        <v>80</v>
      </c>
    </row>
    <row r="242" spans="1:51">
      <c r="A242" s="17"/>
      <c r="C242" s="17"/>
      <c r="D242" s="28"/>
      <c r="E242" s="26"/>
      <c r="F242" s="270" t="s">
        <v>81</v>
      </c>
      <c r="G242" s="270"/>
      <c r="H242" s="270"/>
      <c r="I242" s="270"/>
      <c r="J242" s="270"/>
      <c r="K242" s="270"/>
      <c r="L242" s="270"/>
      <c r="M242" s="270"/>
      <c r="N242" s="270"/>
      <c r="O242" s="270"/>
      <c r="P242" s="270"/>
      <c r="Q242" s="270"/>
      <c r="R242" s="270"/>
      <c r="S242" s="270"/>
      <c r="T242" s="270"/>
      <c r="U242" s="270"/>
      <c r="V242" s="270"/>
      <c r="W242" s="225"/>
      <c r="X242" s="225"/>
      <c r="Y242" s="225"/>
      <c r="Z242" s="26"/>
      <c r="AA242" s="220"/>
      <c r="AB242" s="220"/>
      <c r="AC242" s="220"/>
      <c r="AD242" s="220"/>
      <c r="AE242" s="220"/>
      <c r="AF242" s="26"/>
      <c r="AG242" s="221"/>
      <c r="AH242" s="221"/>
      <c r="AI242" s="221"/>
      <c r="AJ242" s="221"/>
      <c r="AK242" s="221"/>
      <c r="AL242" s="26"/>
      <c r="AM242" s="220"/>
      <c r="AN242" s="220"/>
      <c r="AO242" s="220"/>
      <c r="AP242" s="220"/>
      <c r="AQ242" s="220"/>
      <c r="AR242" s="25" t="e">
        <f>AA242+#REF!-#REF!</f>
        <v>#REF!</v>
      </c>
      <c r="AS242" s="25"/>
      <c r="AT242" s="25"/>
      <c r="AU242" s="3" t="s">
        <v>82</v>
      </c>
      <c r="AX242" s="3" t="s">
        <v>83</v>
      </c>
    </row>
    <row r="243" spans="1:51">
      <c r="A243" s="17"/>
      <c r="C243" s="17"/>
      <c r="F243" s="217" t="s">
        <v>84</v>
      </c>
      <c r="G243" s="217"/>
      <c r="H243" s="217"/>
      <c r="I243" s="217"/>
      <c r="J243" s="217"/>
      <c r="K243" s="217"/>
      <c r="L243" s="217"/>
      <c r="M243" s="217"/>
      <c r="N243" s="217"/>
      <c r="O243" s="217"/>
      <c r="P243" s="217"/>
      <c r="Q243" s="217"/>
      <c r="R243" s="217"/>
      <c r="S243" s="217"/>
      <c r="T243" s="217"/>
      <c r="U243" s="217"/>
      <c r="V243" s="217"/>
      <c r="W243" s="222" t="str">
        <f>MID(F1315,1,2)</f>
        <v>14</v>
      </c>
      <c r="X243" s="222"/>
      <c r="Y243" s="222"/>
      <c r="AA243" s="220">
        <v>337</v>
      </c>
      <c r="AB243" s="220"/>
      <c r="AC243" s="220"/>
      <c r="AD243" s="220"/>
      <c r="AE243" s="220"/>
      <c r="AF243" s="191"/>
      <c r="AG243" s="220">
        <v>81</v>
      </c>
      <c r="AH243" s="220"/>
      <c r="AI243" s="220"/>
      <c r="AJ243" s="220"/>
      <c r="AK243" s="220"/>
      <c r="AL243" s="191"/>
      <c r="AM243" s="221">
        <v>235</v>
      </c>
      <c r="AN243" s="221"/>
      <c r="AO243" s="221"/>
      <c r="AP243" s="221"/>
      <c r="AQ243" s="221"/>
      <c r="AR243" s="25">
        <f>AA243-AA1323</f>
        <v>0</v>
      </c>
      <c r="AS243" s="25"/>
      <c r="AT243" s="25"/>
      <c r="AX243" s="3" t="s">
        <v>85</v>
      </c>
    </row>
    <row r="244" spans="1:51">
      <c r="A244" s="17"/>
      <c r="C244" s="17"/>
      <c r="F244" s="223" t="s">
        <v>86</v>
      </c>
      <c r="G244" s="224"/>
      <c r="H244" s="224"/>
      <c r="I244" s="224"/>
      <c r="J244" s="224"/>
      <c r="K244" s="224"/>
      <c r="L244" s="224"/>
      <c r="M244" s="224"/>
      <c r="N244" s="224"/>
      <c r="O244" s="224"/>
      <c r="P244" s="224"/>
      <c r="Q244" s="224"/>
      <c r="R244" s="224"/>
      <c r="S244" s="224"/>
      <c r="T244" s="224"/>
      <c r="U244" s="224"/>
      <c r="V244" s="224"/>
      <c r="W244" s="180"/>
      <c r="X244" s="180"/>
      <c r="Y244" s="180"/>
      <c r="AA244" s="189"/>
      <c r="AB244" s="189"/>
      <c r="AC244" s="189"/>
      <c r="AD244" s="189"/>
      <c r="AE244" s="189"/>
      <c r="AF244" s="191"/>
      <c r="AG244" s="189"/>
      <c r="AH244" s="189"/>
      <c r="AI244" s="189"/>
      <c r="AJ244" s="189"/>
      <c r="AK244" s="189"/>
      <c r="AL244" s="191"/>
      <c r="AM244" s="190"/>
      <c r="AN244" s="190"/>
      <c r="AO244" s="190"/>
      <c r="AP244" s="190"/>
      <c r="AQ244" s="190"/>
      <c r="AR244" s="25"/>
      <c r="AS244" s="25"/>
      <c r="AT244" s="25"/>
    </row>
    <row r="245" spans="1:51">
      <c r="A245" s="17"/>
      <c r="C245" s="17"/>
      <c r="F245" s="224"/>
      <c r="G245" s="224"/>
      <c r="H245" s="224"/>
      <c r="I245" s="224"/>
      <c r="J245" s="224"/>
      <c r="K245" s="224"/>
      <c r="L245" s="224"/>
      <c r="M245" s="224"/>
      <c r="N245" s="224"/>
      <c r="O245" s="224"/>
      <c r="P245" s="224"/>
      <c r="Q245" s="224"/>
      <c r="R245" s="224"/>
      <c r="S245" s="224"/>
      <c r="T245" s="224"/>
      <c r="U245" s="224"/>
      <c r="V245" s="224"/>
      <c r="W245" s="222" t="str">
        <f>MID(F1326,1,2)</f>
        <v>15</v>
      </c>
      <c r="X245" s="222"/>
      <c r="Y245" s="222"/>
      <c r="AA245" s="220">
        <v>29</v>
      </c>
      <c r="AB245" s="220"/>
      <c r="AC245" s="220"/>
      <c r="AD245" s="220"/>
      <c r="AE245" s="220"/>
      <c r="AF245" s="191"/>
      <c r="AG245" s="220">
        <v>28</v>
      </c>
      <c r="AH245" s="220"/>
      <c r="AI245" s="220"/>
      <c r="AJ245" s="220"/>
      <c r="AK245" s="220"/>
      <c r="AL245" s="191"/>
      <c r="AM245" s="221">
        <v>10</v>
      </c>
      <c r="AN245" s="221"/>
      <c r="AO245" s="221"/>
      <c r="AP245" s="221"/>
      <c r="AQ245" s="221"/>
      <c r="AR245" s="25">
        <f>AA245-AA1335</f>
        <v>395</v>
      </c>
      <c r="AS245" s="25"/>
      <c r="AT245" s="25"/>
      <c r="AU245" s="3" t="s">
        <v>87</v>
      </c>
      <c r="AV245" s="3" t="s">
        <v>88</v>
      </c>
      <c r="AX245" s="3" t="s">
        <v>89</v>
      </c>
    </row>
    <row r="246" spans="1:51" ht="12" customHeight="1">
      <c r="F246" s="217"/>
      <c r="G246" s="217"/>
      <c r="H246" s="217"/>
      <c r="I246" s="217"/>
      <c r="J246" s="217"/>
      <c r="K246" s="217"/>
      <c r="L246" s="217"/>
      <c r="M246" s="217"/>
      <c r="N246" s="217"/>
      <c r="O246" s="217"/>
      <c r="P246" s="217"/>
      <c r="Q246" s="217"/>
      <c r="R246" s="217"/>
      <c r="S246" s="217"/>
      <c r="T246" s="217"/>
      <c r="U246" s="217"/>
      <c r="V246" s="217"/>
      <c r="W246" s="222"/>
      <c r="X246" s="222"/>
      <c r="Y246" s="222"/>
      <c r="AA246" s="227">
        <f>SUBTOTAL(9,AA241:AE245)</f>
        <v>366</v>
      </c>
      <c r="AB246" s="227"/>
      <c r="AC246" s="227"/>
      <c r="AD246" s="227"/>
      <c r="AE246" s="227"/>
      <c r="AF246" s="192"/>
      <c r="AG246" s="227">
        <f>SUBTOTAL(9,AG242:AG245)</f>
        <v>109</v>
      </c>
      <c r="AH246" s="227"/>
      <c r="AI246" s="227"/>
      <c r="AJ246" s="227"/>
      <c r="AK246" s="227"/>
      <c r="AL246" s="193"/>
      <c r="AM246" s="227">
        <f>SUBTOTAL(9,AM241:AQ245)</f>
        <v>245</v>
      </c>
      <c r="AN246" s="227"/>
      <c r="AO246" s="227"/>
      <c r="AP246" s="227"/>
      <c r="AQ246" s="227"/>
    </row>
    <row r="247" spans="1:51" ht="13.5" thickBot="1">
      <c r="F247" s="228" t="s">
        <v>90</v>
      </c>
      <c r="G247" s="228"/>
      <c r="H247" s="228"/>
      <c r="I247" s="228"/>
      <c r="J247" s="228"/>
      <c r="K247" s="228"/>
      <c r="L247" s="228"/>
      <c r="M247" s="228"/>
      <c r="N247" s="228"/>
      <c r="O247" s="228"/>
      <c r="P247" s="228"/>
      <c r="Q247" s="228"/>
      <c r="R247" s="228"/>
      <c r="S247" s="228"/>
      <c r="T247" s="228"/>
      <c r="U247" s="228"/>
      <c r="V247" s="228"/>
      <c r="W247" s="222"/>
      <c r="X247" s="222"/>
      <c r="Y247" s="222"/>
      <c r="AA247" s="229">
        <f>AA235+AA239+AA246</f>
        <v>1603</v>
      </c>
      <c r="AB247" s="229"/>
      <c r="AC247" s="229"/>
      <c r="AD247" s="229"/>
      <c r="AE247" s="229"/>
      <c r="AF247" s="191"/>
      <c r="AG247" s="229">
        <f>AG235+AG239+AG246</f>
        <v>623</v>
      </c>
      <c r="AH247" s="229"/>
      <c r="AI247" s="229"/>
      <c r="AJ247" s="229"/>
      <c r="AK247" s="229"/>
      <c r="AL247" s="192"/>
      <c r="AM247" s="229">
        <f>AM235+AM239+AM246</f>
        <v>677</v>
      </c>
      <c r="AN247" s="229"/>
      <c r="AO247" s="229"/>
      <c r="AP247" s="229"/>
      <c r="AQ247" s="229"/>
      <c r="AR247" s="25">
        <f>AM247-AM226</f>
        <v>0</v>
      </c>
    </row>
    <row r="248" spans="1:51" ht="13.5" thickTop="1">
      <c r="AC248" s="215"/>
      <c r="AD248" s="215"/>
      <c r="AE248" s="215"/>
      <c r="AG248" s="215"/>
      <c r="AH248" s="215"/>
      <c r="AI248" s="215"/>
      <c r="AJ248" s="215"/>
      <c r="AK248" s="215"/>
      <c r="AM248" s="219"/>
      <c r="AN248" s="219"/>
      <c r="AO248" s="219"/>
      <c r="AP248" s="219"/>
      <c r="AQ248" s="219"/>
    </row>
    <row r="249" spans="1:51">
      <c r="AA249" s="272"/>
      <c r="AB249" s="215"/>
      <c r="AC249" s="215"/>
      <c r="AD249" s="215"/>
      <c r="AE249" s="215"/>
      <c r="AG249" s="272"/>
      <c r="AH249" s="215"/>
      <c r="AI249" s="215"/>
      <c r="AJ249" s="215"/>
      <c r="AK249" s="215"/>
      <c r="AM249" s="272"/>
      <c r="AN249" s="215"/>
      <c r="AO249" s="215"/>
      <c r="AP249" s="215"/>
      <c r="AQ249" s="215"/>
    </row>
    <row r="250" spans="1:51">
      <c r="AC250" s="215"/>
      <c r="AD250" s="215"/>
      <c r="AE250" s="215"/>
      <c r="AG250" s="215"/>
      <c r="AH250" s="215"/>
      <c r="AI250" s="215"/>
      <c r="AJ250" s="215"/>
      <c r="AK250" s="215"/>
      <c r="AM250" s="219"/>
      <c r="AN250" s="219"/>
      <c r="AO250" s="219"/>
      <c r="AP250" s="219"/>
      <c r="AQ250" s="219"/>
    </row>
    <row r="251" spans="1:51">
      <c r="AC251" s="215"/>
      <c r="AD251" s="215"/>
      <c r="AE251" s="215"/>
      <c r="AG251" s="215"/>
      <c r="AH251" s="215"/>
      <c r="AI251" s="215"/>
      <c r="AJ251" s="215"/>
      <c r="AK251" s="215"/>
      <c r="AM251" s="219"/>
      <c r="AN251" s="219"/>
      <c r="AO251" s="219"/>
      <c r="AP251" s="219"/>
      <c r="AQ251" s="219"/>
    </row>
    <row r="252" spans="1:51">
      <c r="AC252" s="215"/>
      <c r="AD252" s="215"/>
      <c r="AE252" s="215"/>
      <c r="AG252" s="215"/>
      <c r="AH252" s="215"/>
      <c r="AI252" s="215"/>
      <c r="AJ252" s="215"/>
      <c r="AK252" s="215"/>
      <c r="AM252" s="219"/>
      <c r="AN252" s="219"/>
      <c r="AO252" s="219"/>
      <c r="AP252" s="219"/>
      <c r="AQ252" s="219"/>
    </row>
    <row r="253" spans="1:51">
      <c r="AM253" s="24"/>
      <c r="AN253" s="24"/>
      <c r="AO253" s="24"/>
      <c r="AP253" s="24"/>
      <c r="AQ253" s="24"/>
    </row>
    <row r="254" spans="1:51">
      <c r="AM254" s="24"/>
      <c r="AN254" s="24"/>
      <c r="AO254" s="24"/>
      <c r="AP254" s="24"/>
      <c r="AQ254" s="24"/>
    </row>
    <row r="255" spans="1:51">
      <c r="AM255" s="24"/>
      <c r="AN255" s="24"/>
      <c r="AO255" s="24"/>
      <c r="AP255" s="24"/>
      <c r="AQ255" s="24"/>
    </row>
    <row r="256" spans="1:51">
      <c r="AM256" s="24"/>
      <c r="AN256" s="24"/>
      <c r="AO256" s="24"/>
      <c r="AP256" s="24"/>
      <c r="AQ256" s="24"/>
    </row>
    <row r="257" spans="1:59">
      <c r="AM257" s="24"/>
      <c r="AN257" s="24"/>
      <c r="AO257" s="24"/>
      <c r="AP257" s="24"/>
      <c r="AQ257" s="24"/>
    </row>
    <row r="258" spans="1:59">
      <c r="AM258" s="24"/>
      <c r="AN258" s="24"/>
      <c r="AO258" s="24"/>
      <c r="AP258" s="24"/>
      <c r="AQ258" s="24"/>
    </row>
    <row r="259" spans="1:59">
      <c r="AM259" s="24"/>
      <c r="AN259" s="24"/>
      <c r="AO259" s="24"/>
      <c r="AP259" s="24"/>
      <c r="AQ259" s="24"/>
    </row>
    <row r="260" spans="1:59">
      <c r="AM260" s="24"/>
      <c r="AN260" s="24"/>
      <c r="AO260" s="24"/>
      <c r="AP260" s="24"/>
      <c r="AQ260" s="24"/>
    </row>
    <row r="261" spans="1:59">
      <c r="AM261" s="24"/>
      <c r="AN261" s="24"/>
      <c r="AO261" s="24"/>
      <c r="AP261" s="24"/>
      <c r="AQ261" s="24"/>
    </row>
    <row r="262" spans="1:59">
      <c r="AM262" s="24"/>
      <c r="AN262" s="24"/>
      <c r="AO262" s="24"/>
      <c r="AP262" s="24"/>
      <c r="AQ262" s="24"/>
    </row>
    <row r="263" spans="1:59">
      <c r="AC263" s="215"/>
      <c r="AD263" s="215"/>
      <c r="AE263" s="215"/>
      <c r="AG263" s="215"/>
      <c r="AH263" s="215"/>
      <c r="AI263" s="215"/>
      <c r="AJ263" s="215"/>
      <c r="AK263" s="215"/>
      <c r="AM263" s="219"/>
      <c r="AN263" s="219"/>
      <c r="AO263" s="219"/>
      <c r="AP263" s="219"/>
      <c r="AQ263" s="219"/>
    </row>
    <row r="264" spans="1:59">
      <c r="E264" s="7"/>
      <c r="F264" s="215" t="s">
        <v>40</v>
      </c>
      <c r="G264" s="215"/>
      <c r="H264" s="215"/>
      <c r="I264" s="215"/>
      <c r="J264" s="215"/>
      <c r="K264" s="215"/>
      <c r="L264" s="215"/>
      <c r="M264" s="215"/>
      <c r="N264" s="215"/>
      <c r="O264" s="215"/>
      <c r="P264" s="215"/>
      <c r="Q264" s="215"/>
      <c r="R264" s="215"/>
      <c r="S264" s="215"/>
      <c r="T264" s="215"/>
      <c r="U264" s="215"/>
      <c r="V264" s="215"/>
      <c r="W264" s="215"/>
      <c r="X264" s="7"/>
      <c r="Y264" s="7"/>
      <c r="Z264" s="7"/>
      <c r="AA264" s="7"/>
      <c r="AB264" s="7"/>
      <c r="AC264" s="7"/>
      <c r="AD264" s="7"/>
      <c r="AE264" s="7"/>
      <c r="AF264" s="7"/>
      <c r="AG264" s="7"/>
      <c r="AH264" s="7"/>
      <c r="AI264" s="7"/>
      <c r="AJ264" s="7"/>
      <c r="AK264" s="7"/>
      <c r="AL264" s="7"/>
      <c r="AM264" s="7"/>
      <c r="AN264" s="7"/>
      <c r="AO264" s="7"/>
      <c r="AP264" s="7"/>
      <c r="AQ264" s="7"/>
    </row>
    <row r="265" spans="1:59">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row>
    <row r="266" spans="1:59">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row>
    <row r="267" spans="1:59">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row>
    <row r="268" spans="1:59">
      <c r="E268" s="7"/>
      <c r="F268" s="245" t="s">
        <v>41</v>
      </c>
      <c r="G268" s="245"/>
      <c r="H268" s="245"/>
      <c r="I268" s="245"/>
      <c r="J268" s="245"/>
      <c r="K268" s="245"/>
      <c r="L268" s="245"/>
      <c r="M268" s="245"/>
      <c r="N268" s="245"/>
      <c r="O268" s="245"/>
      <c r="P268" s="245"/>
      <c r="Q268" s="245"/>
      <c r="Z268" s="245" t="s">
        <v>42</v>
      </c>
      <c r="AA268" s="245"/>
      <c r="AB268" s="245"/>
      <c r="AC268" s="245"/>
      <c r="AD268" s="245"/>
      <c r="AE268" s="245"/>
      <c r="AF268" s="245"/>
      <c r="AG268" s="245"/>
      <c r="AH268" s="245"/>
      <c r="AI268" s="245"/>
      <c r="AJ268" s="245"/>
      <c r="AK268" s="245"/>
      <c r="AL268" s="7"/>
      <c r="AM268" s="7"/>
      <c r="AN268" s="7"/>
      <c r="AO268" s="7"/>
      <c r="AP268" s="7"/>
      <c r="AQ268" s="7"/>
    </row>
    <row r="269" spans="1:59">
      <c r="E269" s="7"/>
      <c r="F269" s="225"/>
      <c r="G269" s="225"/>
      <c r="H269" s="225"/>
      <c r="I269" s="225"/>
      <c r="J269" s="225"/>
      <c r="K269" s="225"/>
      <c r="L269" s="225"/>
      <c r="M269" s="225"/>
      <c r="N269" s="225"/>
      <c r="O269" s="225"/>
      <c r="P269" s="225"/>
      <c r="Q269" s="225"/>
      <c r="Z269" s="222"/>
      <c r="AA269" s="222"/>
      <c r="AB269" s="222"/>
      <c r="AC269" s="222"/>
      <c r="AD269" s="222"/>
      <c r="AE269" s="222"/>
      <c r="AF269" s="222"/>
      <c r="AG269" s="222"/>
      <c r="AH269" s="222"/>
      <c r="AI269" s="222"/>
      <c r="AJ269" s="222"/>
      <c r="AK269" s="222"/>
      <c r="AL269" s="7"/>
      <c r="AM269" s="7"/>
      <c r="AN269" s="7"/>
      <c r="AO269" s="7"/>
      <c r="AP269" s="7"/>
      <c r="AQ269" s="7"/>
    </row>
    <row r="270" spans="1:59">
      <c r="AC270" s="215"/>
      <c r="AD270" s="215"/>
      <c r="AE270" s="215"/>
      <c r="AG270" s="215"/>
      <c r="AH270" s="215"/>
      <c r="AI270" s="215"/>
      <c r="AJ270" s="215"/>
      <c r="AK270" s="215"/>
      <c r="AM270" s="219"/>
      <c r="AN270" s="219"/>
      <c r="AO270" s="219"/>
      <c r="AP270" s="219"/>
      <c r="AQ270" s="219"/>
    </row>
    <row r="271" spans="1:59" s="4" customFormat="1" ht="12.75" customHeight="1">
      <c r="A271" s="1"/>
      <c r="B271" s="1"/>
      <c r="C271" s="2"/>
      <c r="D271" s="1"/>
      <c r="E271" s="3"/>
      <c r="F271" s="223" t="s">
        <v>604</v>
      </c>
      <c r="G271" s="223"/>
      <c r="H271" s="223"/>
      <c r="I271" s="223"/>
      <c r="J271" s="223"/>
      <c r="K271" s="223"/>
      <c r="L271" s="223"/>
      <c r="M271" s="223"/>
      <c r="N271" s="223"/>
      <c r="O271" s="223"/>
      <c r="P271" s="223"/>
      <c r="Q271" s="223"/>
      <c r="R271" s="223"/>
      <c r="S271" s="223"/>
      <c r="T271" s="223"/>
      <c r="U271" s="223"/>
      <c r="V271" s="223"/>
      <c r="W271" s="223"/>
      <c r="X271" s="223"/>
      <c r="Y271" s="223"/>
      <c r="Z271" s="223"/>
      <c r="AA271" s="223"/>
      <c r="AB271" s="223"/>
      <c r="AC271" s="223"/>
      <c r="AD271" s="223"/>
      <c r="AE271" s="223"/>
      <c r="AF271" s="223"/>
      <c r="AG271" s="223"/>
      <c r="AH271" s="223"/>
      <c r="AI271" s="223"/>
      <c r="AJ271" s="223"/>
      <c r="AK271" s="223"/>
      <c r="AL271" s="223"/>
      <c r="AM271" s="223"/>
      <c r="AN271" s="223"/>
      <c r="AO271" s="223"/>
      <c r="AP271" s="223"/>
      <c r="AQ271" s="223"/>
      <c r="AR271" s="3"/>
      <c r="AS271" s="3"/>
      <c r="AT271" s="3"/>
      <c r="AU271" s="3"/>
      <c r="AV271" s="3"/>
      <c r="AW271" s="3"/>
      <c r="AX271" s="3"/>
      <c r="AY271" s="3"/>
      <c r="AZ271" s="3"/>
      <c r="BA271" s="3"/>
      <c r="BB271" s="3"/>
      <c r="BC271" s="3"/>
      <c r="BD271" s="3"/>
      <c r="BE271" s="3"/>
      <c r="BF271" s="3"/>
      <c r="BG271" s="3"/>
    </row>
    <row r="272" spans="1:59" s="4" customFormat="1">
      <c r="A272" s="1"/>
      <c r="B272" s="1"/>
      <c r="C272" s="2"/>
      <c r="D272" s="1"/>
      <c r="E272" s="3"/>
      <c r="F272" s="217"/>
      <c r="G272" s="217"/>
      <c r="H272" s="217"/>
      <c r="I272" s="217"/>
      <c r="J272" s="217"/>
      <c r="K272" s="217"/>
      <c r="L272" s="217"/>
      <c r="M272" s="217"/>
      <c r="N272" s="217"/>
      <c r="O272" s="217"/>
      <c r="P272" s="217"/>
      <c r="Q272" s="217"/>
      <c r="R272" s="217"/>
      <c r="S272" s="217"/>
      <c r="T272" s="217"/>
      <c r="U272" s="217"/>
      <c r="V272" s="217"/>
      <c r="W272" s="217"/>
      <c r="X272" s="217"/>
      <c r="Y272" s="217"/>
      <c r="Z272" s="217"/>
      <c r="AA272" s="217"/>
      <c r="AB272" s="217"/>
      <c r="AC272" s="217"/>
      <c r="AD272" s="217"/>
      <c r="AE272" s="217"/>
      <c r="AF272" s="217"/>
      <c r="AG272" s="217"/>
      <c r="AH272" s="217"/>
      <c r="AI272" s="217"/>
      <c r="AJ272" s="217"/>
      <c r="AK272" s="217"/>
      <c r="AL272" s="217"/>
      <c r="AM272" s="217"/>
      <c r="AN272" s="217"/>
      <c r="AO272" s="217"/>
      <c r="AP272" s="217"/>
      <c r="AQ272" s="217"/>
      <c r="AR272" s="3"/>
      <c r="AS272" s="3"/>
      <c r="AT272" s="3"/>
      <c r="AU272" s="3"/>
      <c r="AV272" s="3"/>
      <c r="AW272" s="3"/>
      <c r="AX272" s="3"/>
      <c r="AY272" s="3"/>
      <c r="AZ272" s="3"/>
      <c r="BA272" s="3"/>
      <c r="BB272" s="3"/>
      <c r="BC272" s="3"/>
      <c r="BD272" s="3"/>
      <c r="BE272" s="3"/>
      <c r="BF272" s="3"/>
      <c r="BG272" s="3"/>
    </row>
    <row r="273" spans="1:59" s="4" customFormat="1">
      <c r="A273" s="1"/>
      <c r="B273" s="1"/>
      <c r="C273" s="2"/>
      <c r="D273" s="1"/>
      <c r="E273" s="3"/>
      <c r="F273" s="3"/>
      <c r="G273" s="3"/>
      <c r="H273" s="3"/>
      <c r="I273" s="3"/>
      <c r="J273" s="3"/>
      <c r="K273" s="3"/>
      <c r="L273" s="3"/>
      <c r="M273" s="3"/>
      <c r="N273" s="3"/>
      <c r="O273" s="3"/>
      <c r="P273" s="3"/>
      <c r="Q273" s="3"/>
      <c r="R273" s="3"/>
      <c r="S273" s="3"/>
      <c r="T273" s="3"/>
      <c r="U273" s="3"/>
      <c r="V273" s="3"/>
      <c r="W273" s="3"/>
      <c r="X273" s="3"/>
      <c r="Y273" s="3"/>
      <c r="Z273" s="3"/>
      <c r="AA273" s="3"/>
      <c r="AB273" s="3"/>
      <c r="AC273" s="215"/>
      <c r="AD273" s="215"/>
      <c r="AE273" s="215"/>
      <c r="AF273" s="3"/>
      <c r="AG273" s="215"/>
      <c r="AH273" s="215"/>
      <c r="AI273" s="215"/>
      <c r="AJ273" s="215"/>
      <c r="AK273" s="215"/>
      <c r="AL273" s="3"/>
      <c r="AM273" s="219"/>
      <c r="AN273" s="219"/>
      <c r="AO273" s="219"/>
      <c r="AP273" s="219"/>
      <c r="AQ273" s="219"/>
      <c r="AR273" s="3"/>
      <c r="AS273" s="3"/>
      <c r="AT273" s="3"/>
      <c r="AU273" s="3"/>
      <c r="AV273" s="3"/>
      <c r="AW273" s="3"/>
      <c r="AX273" s="3"/>
      <c r="AY273" s="3"/>
      <c r="AZ273" s="3"/>
      <c r="BA273" s="3"/>
      <c r="BB273" s="3"/>
      <c r="BC273" s="3"/>
      <c r="BD273" s="3"/>
      <c r="BE273" s="3"/>
      <c r="BF273" s="3"/>
      <c r="BG273" s="3"/>
    </row>
    <row r="274" spans="1:59" s="4" customFormat="1">
      <c r="A274" s="1"/>
      <c r="B274" s="1"/>
      <c r="C274" s="2"/>
      <c r="D274" s="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2" t="s">
        <v>25</v>
      </c>
      <c r="AN274" s="246">
        <v>4</v>
      </c>
      <c r="AO274" s="246"/>
      <c r="AP274" s="12" t="s">
        <v>25</v>
      </c>
      <c r="AQ274" s="13"/>
      <c r="AR274" s="3"/>
      <c r="AS274" s="3"/>
      <c r="AT274" s="3"/>
      <c r="AU274" s="3"/>
      <c r="AV274" s="3"/>
      <c r="AW274" s="3"/>
      <c r="AX274" s="3"/>
      <c r="AY274" s="3"/>
      <c r="AZ274" s="3"/>
      <c r="BA274" s="3"/>
      <c r="BB274" s="3"/>
      <c r="BC274" s="3"/>
      <c r="BD274" s="3"/>
      <c r="BE274" s="3"/>
      <c r="BF274" s="3"/>
      <c r="BG274" s="3"/>
    </row>
    <row r="275" spans="1:59" s="4" customFormat="1">
      <c r="A275" s="1"/>
      <c r="B275" s="1"/>
      <c r="C275" s="2"/>
      <c r="D275" s="1"/>
      <c r="E275" s="261" t="str">
        <f>UPPER($Y$28)</f>
        <v>ПТ ЛОМБАРД "МЕРКУРІЙ"</v>
      </c>
      <c r="F275" s="261"/>
      <c r="G275" s="261"/>
      <c r="H275" s="261"/>
      <c r="I275" s="261"/>
      <c r="J275" s="261"/>
      <c r="K275" s="261"/>
      <c r="L275" s="261"/>
      <c r="M275" s="261"/>
      <c r="N275" s="261"/>
      <c r="O275" s="261"/>
      <c r="P275" s="261"/>
      <c r="Q275" s="261"/>
      <c r="R275" s="261"/>
      <c r="S275" s="261"/>
      <c r="T275" s="261"/>
      <c r="U275" s="261"/>
      <c r="V275" s="261"/>
      <c r="W275" s="261"/>
      <c r="X275" s="261"/>
      <c r="Y275" s="261"/>
      <c r="Z275" s="261"/>
      <c r="AA275" s="261"/>
      <c r="AB275" s="261"/>
      <c r="AC275" s="261"/>
      <c r="AD275" s="261"/>
      <c r="AE275" s="261"/>
      <c r="AF275" s="261"/>
      <c r="AG275" s="261"/>
      <c r="AH275" s="261"/>
      <c r="AI275" s="261"/>
      <c r="AJ275" s="261"/>
      <c r="AK275" s="261"/>
      <c r="AL275" s="261"/>
      <c r="AM275" s="261"/>
      <c r="AN275" s="261"/>
      <c r="AO275" s="261"/>
      <c r="AP275" s="261"/>
      <c r="AQ275" s="261"/>
      <c r="AR275" s="3"/>
      <c r="AS275" s="3"/>
      <c r="AT275" s="3"/>
      <c r="AU275" s="3"/>
      <c r="AV275" s="3"/>
      <c r="AW275" s="3"/>
      <c r="AX275" s="3"/>
      <c r="AY275" s="3"/>
      <c r="AZ275" s="3"/>
      <c r="BA275" s="3"/>
      <c r="BB275" s="3"/>
      <c r="BC275" s="3"/>
      <c r="BD275" s="3"/>
      <c r="BE275" s="3"/>
      <c r="BF275" s="3"/>
      <c r="BG275" s="3"/>
    </row>
    <row r="276" spans="1:59" s="4" customFormat="1">
      <c r="A276" s="1"/>
      <c r="B276" s="1"/>
      <c r="C276" s="2"/>
      <c r="D276" s="1"/>
      <c r="E276" s="240" t="str">
        <f>UPPER($F$77)</f>
        <v>ЗВІТ ПРО СУКУПНИЙ ДОХІД</v>
      </c>
      <c r="F276" s="240"/>
      <c r="G276" s="240"/>
      <c r="H276" s="240"/>
      <c r="I276" s="240"/>
      <c r="J276" s="240"/>
      <c r="K276" s="240"/>
      <c r="L276" s="240"/>
      <c r="M276" s="240"/>
      <c r="N276" s="240"/>
      <c r="O276" s="240"/>
      <c r="P276" s="240"/>
      <c r="Q276" s="240"/>
      <c r="R276" s="240"/>
      <c r="S276" s="240"/>
      <c r="T276" s="240"/>
      <c r="U276" s="240"/>
      <c r="V276" s="240"/>
      <c r="W276" s="240"/>
      <c r="X276" s="240"/>
      <c r="Y276" s="240"/>
      <c r="Z276" s="240"/>
      <c r="AA276" s="240"/>
      <c r="AB276" s="240"/>
      <c r="AC276" s="240"/>
      <c r="AD276" s="240"/>
      <c r="AE276" s="240"/>
      <c r="AF276" s="240"/>
      <c r="AG276" s="240"/>
      <c r="AH276" s="240"/>
      <c r="AI276" s="240"/>
      <c r="AJ276" s="240"/>
      <c r="AK276" s="240"/>
      <c r="AL276" s="240"/>
      <c r="AM276" s="240"/>
      <c r="AN276" s="240"/>
      <c r="AO276" s="240"/>
      <c r="AP276" s="240"/>
      <c r="AQ276" s="240"/>
      <c r="AR276" s="3"/>
      <c r="AS276" s="3"/>
      <c r="AT276" s="3"/>
      <c r="AU276" s="3"/>
      <c r="AV276" s="3"/>
      <c r="AW276" s="3"/>
      <c r="AX276" s="3"/>
      <c r="AY276" s="3"/>
      <c r="AZ276" s="3"/>
      <c r="BA276" s="3"/>
      <c r="BB276" s="3"/>
      <c r="BC276" s="3"/>
      <c r="BD276" s="3"/>
      <c r="BE276" s="3"/>
      <c r="BF276" s="3"/>
      <c r="BG276" s="3"/>
    </row>
    <row r="277" spans="1:59" s="4" customFormat="1">
      <c r="A277" s="1"/>
      <c r="B277" s="1"/>
      <c r="C277" s="2"/>
      <c r="D277" s="1"/>
      <c r="E277" s="240" t="s">
        <v>567</v>
      </c>
      <c r="F277" s="240"/>
      <c r="G277" s="240"/>
      <c r="H277" s="240"/>
      <c r="I277" s="240"/>
      <c r="J277" s="240"/>
      <c r="K277" s="240"/>
      <c r="L277" s="240"/>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240"/>
      <c r="AN277" s="240"/>
      <c r="AO277" s="240"/>
      <c r="AP277" s="240"/>
      <c r="AQ277" s="240"/>
      <c r="AR277" s="3"/>
      <c r="AS277" s="3"/>
      <c r="AT277" s="3"/>
      <c r="AU277" s="3"/>
      <c r="AV277" s="3"/>
      <c r="AW277" s="3"/>
      <c r="AX277" s="3"/>
      <c r="AY277" s="3"/>
      <c r="AZ277" s="3"/>
      <c r="BA277" s="3"/>
      <c r="BB277" s="3"/>
      <c r="BC277" s="3"/>
      <c r="BD277" s="3"/>
      <c r="BE277" s="3"/>
      <c r="BF277" s="3"/>
      <c r="BG277" s="3"/>
    </row>
    <row r="278" spans="1:59" s="4" customFormat="1">
      <c r="A278" s="1"/>
      <c r="B278" s="1"/>
      <c r="C278" s="2"/>
      <c r="D278" s="1"/>
      <c r="E278" s="258" t="str">
        <f>$E$210</f>
        <v>(в тисячах гривень, якщо не вказано інше)</v>
      </c>
      <c r="F278" s="258"/>
      <c r="G278" s="258"/>
      <c r="H278" s="258"/>
      <c r="I278" s="258"/>
      <c r="J278" s="258"/>
      <c r="K278" s="258"/>
      <c r="L278" s="258"/>
      <c r="M278" s="258"/>
      <c r="N278" s="258"/>
      <c r="O278" s="258"/>
      <c r="P278" s="258"/>
      <c r="Q278" s="258"/>
      <c r="R278" s="258"/>
      <c r="S278" s="258"/>
      <c r="T278" s="258"/>
      <c r="U278" s="258"/>
      <c r="V278" s="258"/>
      <c r="W278" s="258"/>
      <c r="X278" s="258"/>
      <c r="Y278" s="258"/>
      <c r="Z278" s="258"/>
      <c r="AA278" s="258"/>
      <c r="AB278" s="258"/>
      <c r="AC278" s="258"/>
      <c r="AD278" s="258"/>
      <c r="AE278" s="258"/>
      <c r="AF278" s="258"/>
      <c r="AG278" s="258"/>
      <c r="AH278" s="258"/>
      <c r="AI278" s="258"/>
      <c r="AJ278" s="258"/>
      <c r="AK278" s="258"/>
      <c r="AL278" s="258"/>
      <c r="AM278" s="258"/>
      <c r="AN278" s="258"/>
      <c r="AO278" s="258"/>
      <c r="AP278" s="258"/>
      <c r="AQ278" s="258"/>
      <c r="AR278" s="3"/>
      <c r="AS278" s="3"/>
      <c r="AT278" s="3"/>
      <c r="AU278" s="3"/>
      <c r="AV278" s="3"/>
      <c r="AW278" s="3"/>
      <c r="AX278" s="3"/>
      <c r="AY278" s="3"/>
      <c r="AZ278" s="3"/>
      <c r="BA278" s="3"/>
      <c r="BB278" s="3"/>
      <c r="BC278" s="3"/>
      <c r="BD278" s="3"/>
      <c r="BE278" s="3"/>
      <c r="BF278" s="3"/>
      <c r="BG278" s="3"/>
    </row>
    <row r="279" spans="1:59" s="4" customFormat="1">
      <c r="A279" s="1"/>
      <c r="B279" s="1"/>
      <c r="C279" s="2"/>
      <c r="D279" s="1"/>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24"/>
      <c r="AN279" s="24"/>
      <c r="AO279" s="24"/>
      <c r="AP279" s="24"/>
      <c r="AQ279" s="24"/>
      <c r="AR279" s="3"/>
      <c r="AS279" s="3"/>
      <c r="AT279" s="3"/>
      <c r="AU279" s="3"/>
      <c r="AV279" s="3"/>
      <c r="AW279" s="3"/>
      <c r="AX279" s="3"/>
      <c r="AY279" s="3"/>
      <c r="AZ279" s="3"/>
      <c r="BA279" s="3"/>
      <c r="BB279" s="3"/>
      <c r="BC279" s="3"/>
      <c r="BD279" s="3"/>
      <c r="BE279" s="3"/>
      <c r="BF279" s="3"/>
      <c r="BG279" s="3"/>
    </row>
    <row r="280" spans="1:59" s="4" customFormat="1">
      <c r="A280" s="1"/>
      <c r="B280" s="1"/>
      <c r="C280" s="2"/>
      <c r="D280" s="1"/>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1"/>
      <c r="AN280" s="31"/>
      <c r="AO280" s="31"/>
      <c r="AP280" s="31"/>
      <c r="AQ280" s="31"/>
      <c r="AR280" s="3"/>
      <c r="AS280" s="3"/>
      <c r="AT280" s="3"/>
      <c r="AU280" s="3"/>
      <c r="AV280" s="3"/>
      <c r="AW280" s="3"/>
      <c r="AX280" s="3"/>
      <c r="AY280" s="3"/>
      <c r="AZ280" s="3"/>
      <c r="BA280" s="3"/>
      <c r="BB280" s="3"/>
      <c r="BC280" s="3"/>
      <c r="BD280" s="3"/>
      <c r="BE280" s="3"/>
      <c r="BF280" s="3"/>
      <c r="BG280" s="3"/>
    </row>
    <row r="281" spans="1:59" s="4" customFormat="1" ht="12.75" customHeight="1">
      <c r="A281" s="1"/>
      <c r="B281" s="1"/>
      <c r="C281" s="2"/>
      <c r="D281" s="1"/>
      <c r="E281" s="3"/>
      <c r="F281" s="3"/>
      <c r="G281" s="3"/>
      <c r="H281" s="3"/>
      <c r="I281" s="3"/>
      <c r="J281" s="3"/>
      <c r="K281" s="3"/>
      <c r="L281" s="3"/>
      <c r="M281" s="3"/>
      <c r="N281" s="3"/>
      <c r="O281" s="3"/>
      <c r="P281" s="3"/>
      <c r="Q281" s="3"/>
      <c r="R281" s="3"/>
      <c r="S281" s="3"/>
      <c r="T281" s="3"/>
      <c r="U281" s="3"/>
      <c r="V281" s="3"/>
      <c r="W281" s="3"/>
      <c r="X281" s="260" t="s">
        <v>44</v>
      </c>
      <c r="Y281" s="260"/>
      <c r="Z281" s="260"/>
      <c r="AA281" s="260">
        <v>2018</v>
      </c>
      <c r="AB281" s="260"/>
      <c r="AC281" s="260"/>
      <c r="AD281" s="260"/>
      <c r="AE281" s="260"/>
      <c r="AF281" s="3"/>
      <c r="AG281" s="260">
        <v>2017</v>
      </c>
      <c r="AH281" s="260"/>
      <c r="AI281" s="260"/>
      <c r="AJ281" s="260"/>
      <c r="AK281" s="260"/>
      <c r="AL281" s="32"/>
      <c r="AM281" s="260">
        <v>2016</v>
      </c>
      <c r="AN281" s="260"/>
      <c r="AO281" s="260"/>
      <c r="AP281" s="260"/>
      <c r="AQ281" s="260"/>
      <c r="AR281" s="3"/>
      <c r="AS281" s="3"/>
      <c r="AT281" s="3"/>
      <c r="AU281" s="3"/>
      <c r="AV281" s="3"/>
      <c r="AW281" s="3"/>
      <c r="AX281" s="3"/>
      <c r="AY281" s="3"/>
      <c r="AZ281" s="3"/>
      <c r="BA281" s="3"/>
      <c r="BB281" s="3"/>
      <c r="BC281" s="3"/>
      <c r="BD281" s="3"/>
      <c r="BE281" s="3"/>
      <c r="BF281" s="3"/>
      <c r="BG281" s="3"/>
    </row>
    <row r="282" spans="1:59" s="4" customFormat="1" ht="15" customHeight="1">
      <c r="A282" s="17"/>
      <c r="B282" s="1"/>
      <c r="C282" s="17"/>
      <c r="D282" s="33">
        <f>ROUND(AG282,0)</f>
        <v>1484</v>
      </c>
      <c r="E282" s="3"/>
      <c r="F282" s="215" t="s">
        <v>91</v>
      </c>
      <c r="G282" s="215"/>
      <c r="H282" s="215"/>
      <c r="I282" s="215"/>
      <c r="J282" s="215"/>
      <c r="K282" s="215"/>
      <c r="L282" s="215"/>
      <c r="M282" s="215"/>
      <c r="N282" s="215"/>
      <c r="O282" s="215"/>
      <c r="P282" s="215"/>
      <c r="Q282" s="215"/>
      <c r="R282" s="215"/>
      <c r="S282" s="215"/>
      <c r="T282" s="215"/>
      <c r="U282" s="215"/>
      <c r="V282" s="215"/>
      <c r="W282" s="215"/>
      <c r="X282" s="273">
        <v>5</v>
      </c>
      <c r="Y282" s="273"/>
      <c r="Z282" s="273"/>
      <c r="AA282" s="220">
        <v>2730</v>
      </c>
      <c r="AB282" s="220"/>
      <c r="AC282" s="220"/>
      <c r="AD282" s="220"/>
      <c r="AE282" s="220"/>
      <c r="AF282" s="3"/>
      <c r="AG282" s="220">
        <v>1484</v>
      </c>
      <c r="AH282" s="220"/>
      <c r="AI282" s="220"/>
      <c r="AJ282" s="220"/>
      <c r="AK282" s="220"/>
      <c r="AL282" s="3"/>
      <c r="AM282" s="220">
        <v>1033</v>
      </c>
      <c r="AN282" s="220"/>
      <c r="AO282" s="220"/>
      <c r="AP282" s="220"/>
      <c r="AQ282" s="220"/>
      <c r="AR282" s="34">
        <f>AG282-AG1022</f>
        <v>-1095</v>
      </c>
      <c r="AS282" s="34"/>
      <c r="AT282" s="34"/>
      <c r="AU282" s="3" t="s">
        <v>92</v>
      </c>
      <c r="AV282" s="3"/>
      <c r="AW282" s="3"/>
      <c r="AX282" s="3"/>
      <c r="AY282" s="3"/>
      <c r="AZ282" s="3"/>
      <c r="BA282" s="3"/>
      <c r="BB282" s="3"/>
      <c r="BC282" s="3"/>
      <c r="BD282" s="3"/>
      <c r="BE282" s="3"/>
      <c r="BF282" s="3"/>
      <c r="BG282" s="3"/>
    </row>
    <row r="283" spans="1:59" s="4" customFormat="1" ht="15" customHeight="1">
      <c r="A283" s="17"/>
      <c r="B283" s="1"/>
      <c r="C283" s="35">
        <f>AG282/AG283</f>
        <v>-1.1345565749235473</v>
      </c>
      <c r="D283" s="33">
        <f>ROUND(AG283,0)</f>
        <v>-1308</v>
      </c>
      <c r="E283" s="3"/>
      <c r="F283" s="215" t="s">
        <v>93</v>
      </c>
      <c r="G283" s="215"/>
      <c r="H283" s="215"/>
      <c r="I283" s="215"/>
      <c r="J283" s="215"/>
      <c r="K283" s="215"/>
      <c r="L283" s="215"/>
      <c r="M283" s="215"/>
      <c r="N283" s="215"/>
      <c r="O283" s="215"/>
      <c r="P283" s="215"/>
      <c r="Q283" s="215"/>
      <c r="R283" s="215"/>
      <c r="S283" s="215"/>
      <c r="T283" s="215"/>
      <c r="U283" s="215"/>
      <c r="V283" s="215"/>
      <c r="W283" s="215"/>
      <c r="X283" s="219">
        <v>6</v>
      </c>
      <c r="Y283" s="219"/>
      <c r="Z283" s="219"/>
      <c r="AA283" s="220">
        <v>-2431</v>
      </c>
      <c r="AB283" s="220"/>
      <c r="AC283" s="220"/>
      <c r="AD283" s="220"/>
      <c r="AE283" s="220"/>
      <c r="AF283" s="3"/>
      <c r="AG283" s="220">
        <v>-1308</v>
      </c>
      <c r="AH283" s="220"/>
      <c r="AI283" s="220"/>
      <c r="AJ283" s="220"/>
      <c r="AK283" s="220"/>
      <c r="AL283" s="3"/>
      <c r="AM283" s="220">
        <v>-896</v>
      </c>
      <c r="AN283" s="220"/>
      <c r="AO283" s="220"/>
      <c r="AP283" s="220"/>
      <c r="AQ283" s="220"/>
      <c r="AR283" s="25">
        <f>AG283-AG1037</f>
        <v>-3739</v>
      </c>
      <c r="AS283" s="25"/>
      <c r="AT283" s="25"/>
      <c r="AU283" s="3" t="s">
        <v>94</v>
      </c>
      <c r="AV283" s="3"/>
      <c r="AW283" s="3"/>
      <c r="AX283" s="3"/>
      <c r="AY283" s="3"/>
      <c r="AZ283" s="3"/>
      <c r="BA283" s="3"/>
      <c r="BB283" s="3"/>
      <c r="BC283" s="3"/>
      <c r="BD283" s="3"/>
      <c r="BE283" s="3"/>
      <c r="BF283" s="3"/>
      <c r="BG283" s="3"/>
    </row>
    <row r="284" spans="1:59" s="4" customFormat="1" ht="12.75" hidden="1" customHeight="1" outlineLevel="1">
      <c r="A284" s="17"/>
      <c r="B284" s="1"/>
      <c r="C284" s="35"/>
      <c r="D284" s="33"/>
      <c r="E284" s="3"/>
      <c r="F284" s="223"/>
      <c r="G284" s="274"/>
      <c r="H284" s="274"/>
      <c r="I284" s="274"/>
      <c r="J284" s="274"/>
      <c r="K284" s="274"/>
      <c r="L284" s="274"/>
      <c r="M284" s="274"/>
      <c r="N284" s="274"/>
      <c r="O284" s="274"/>
      <c r="P284" s="274"/>
      <c r="Q284" s="274"/>
      <c r="R284" s="274"/>
      <c r="S284" s="274"/>
      <c r="T284" s="274"/>
      <c r="U284" s="274"/>
      <c r="V284" s="274"/>
      <c r="W284" s="274"/>
      <c r="X284" s="274"/>
      <c r="Y284" s="274"/>
      <c r="Z284" s="274"/>
      <c r="AA284" s="29"/>
      <c r="AB284" s="29"/>
      <c r="AC284" s="29"/>
      <c r="AD284" s="29"/>
      <c r="AE284" s="29"/>
      <c r="AF284" s="3"/>
      <c r="AG284" s="29"/>
      <c r="AH284" s="29"/>
      <c r="AI284" s="29"/>
      <c r="AJ284" s="29"/>
      <c r="AK284" s="29"/>
      <c r="AL284" s="36"/>
      <c r="AM284" s="31"/>
      <c r="AN284" s="31"/>
      <c r="AO284" s="31"/>
      <c r="AP284" s="31"/>
      <c r="AQ284" s="31"/>
      <c r="AR284" s="25"/>
      <c r="AS284" s="25"/>
      <c r="AT284" s="25"/>
      <c r="AU284" s="3"/>
      <c r="AV284" s="3"/>
      <c r="AW284" s="3"/>
      <c r="AX284" s="3"/>
      <c r="AY284" s="3"/>
      <c r="AZ284" s="3"/>
      <c r="BA284" s="3"/>
      <c r="BB284" s="3"/>
      <c r="BC284" s="3"/>
      <c r="BD284" s="3"/>
      <c r="BE284" s="3"/>
      <c r="BF284" s="3"/>
      <c r="BG284" s="3"/>
    </row>
    <row r="285" spans="1:59" s="4" customFormat="1" ht="15" hidden="1" customHeight="1" outlineLevel="1">
      <c r="A285" s="17"/>
      <c r="B285" s="1"/>
      <c r="C285" s="35"/>
      <c r="D285" s="33"/>
      <c r="E285" s="3"/>
      <c r="F285" s="274"/>
      <c r="G285" s="274"/>
      <c r="H285" s="274"/>
      <c r="I285" s="274"/>
      <c r="J285" s="274"/>
      <c r="K285" s="274"/>
      <c r="L285" s="274"/>
      <c r="M285" s="274"/>
      <c r="N285" s="274"/>
      <c r="O285" s="274"/>
      <c r="P285" s="274"/>
      <c r="Q285" s="274"/>
      <c r="R285" s="274"/>
      <c r="S285" s="274"/>
      <c r="T285" s="274"/>
      <c r="U285" s="274"/>
      <c r="V285" s="274"/>
      <c r="W285" s="274"/>
      <c r="X285" s="274"/>
      <c r="Y285" s="274"/>
      <c r="Z285" s="274"/>
      <c r="AA285" s="226"/>
      <c r="AB285" s="226"/>
      <c r="AC285" s="226"/>
      <c r="AD285" s="226"/>
      <c r="AE285" s="226"/>
      <c r="AF285" s="3"/>
      <c r="AG285" s="226"/>
      <c r="AH285" s="226"/>
      <c r="AI285" s="226"/>
      <c r="AJ285" s="226"/>
      <c r="AK285" s="226"/>
      <c r="AL285" s="3"/>
      <c r="AM285" s="31"/>
      <c r="AN285" s="31"/>
      <c r="AO285" s="31"/>
      <c r="AP285" s="31"/>
      <c r="AQ285" s="31"/>
      <c r="AR285" s="25"/>
      <c r="AS285" s="25"/>
      <c r="AT285" s="25"/>
      <c r="AU285" s="3"/>
      <c r="AV285" s="3"/>
      <c r="AW285" s="3"/>
      <c r="AX285" s="3"/>
      <c r="AY285" s="3"/>
      <c r="AZ285" s="3"/>
      <c r="BA285" s="3"/>
      <c r="BB285" s="3"/>
      <c r="BC285" s="3"/>
      <c r="BD285" s="3"/>
      <c r="BE285" s="3"/>
      <c r="BF285" s="3"/>
      <c r="BG285" s="3"/>
    </row>
    <row r="286" spans="1:59" s="4" customFormat="1" collapsed="1">
      <c r="A286" s="17"/>
      <c r="B286" s="1"/>
      <c r="C286" s="35"/>
      <c r="D286" s="1"/>
      <c r="E286" s="3"/>
      <c r="F286" s="179"/>
      <c r="G286" s="179"/>
      <c r="H286" s="179"/>
      <c r="I286" s="179"/>
      <c r="J286" s="179"/>
      <c r="K286" s="179"/>
      <c r="L286" s="179"/>
      <c r="M286" s="179"/>
      <c r="N286" s="179"/>
      <c r="O286" s="179"/>
      <c r="P286" s="179"/>
      <c r="Q286" s="179"/>
      <c r="R286" s="179"/>
      <c r="S286" s="179"/>
      <c r="T286" s="179"/>
      <c r="U286" s="179"/>
      <c r="V286" s="179"/>
      <c r="W286" s="179"/>
      <c r="X286" s="179"/>
      <c r="Y286" s="179"/>
      <c r="Z286" s="179"/>
      <c r="AA286" s="29"/>
      <c r="AB286" s="29"/>
      <c r="AC286" s="29"/>
      <c r="AD286" s="29"/>
      <c r="AE286" s="29"/>
      <c r="AF286" s="3"/>
      <c r="AG286" s="29"/>
      <c r="AH286" s="29"/>
      <c r="AI286" s="29"/>
      <c r="AJ286" s="29"/>
      <c r="AK286" s="29"/>
      <c r="AL286" s="3"/>
      <c r="AM286" s="31"/>
      <c r="AN286" s="31"/>
      <c r="AO286" s="31"/>
      <c r="AP286" s="31"/>
      <c r="AQ286" s="31"/>
      <c r="AR286" s="25"/>
      <c r="AS286" s="25"/>
      <c r="AT286" s="25"/>
      <c r="AU286" s="3"/>
      <c r="AV286" s="3"/>
      <c r="AW286" s="3"/>
      <c r="AX286" s="3"/>
      <c r="AY286" s="3"/>
      <c r="AZ286" s="3"/>
      <c r="BA286" s="3"/>
      <c r="BB286" s="3"/>
      <c r="BC286" s="3"/>
      <c r="BD286" s="3"/>
      <c r="BE286" s="3"/>
      <c r="BF286" s="3"/>
      <c r="BG286" s="3"/>
    </row>
    <row r="287" spans="1:59" s="4" customFormat="1">
      <c r="A287" s="17"/>
      <c r="B287" s="1"/>
      <c r="C287" s="35">
        <f>AM282/AM283</f>
        <v>-1.1529017857142858</v>
      </c>
      <c r="D287" s="1"/>
      <c r="E287" s="3"/>
      <c r="F287" s="243" t="s">
        <v>95</v>
      </c>
      <c r="G287" s="243"/>
      <c r="H287" s="243"/>
      <c r="I287" s="243"/>
      <c r="J287" s="243"/>
      <c r="K287" s="243"/>
      <c r="L287" s="243"/>
      <c r="M287" s="243"/>
      <c r="N287" s="243"/>
      <c r="O287" s="243"/>
      <c r="P287" s="243"/>
      <c r="Q287" s="243"/>
      <c r="R287" s="243"/>
      <c r="S287" s="243"/>
      <c r="T287" s="243"/>
      <c r="U287" s="243"/>
      <c r="V287" s="243"/>
      <c r="W287" s="243"/>
      <c r="X287" s="179"/>
      <c r="Y287" s="179"/>
      <c r="Z287" s="179"/>
      <c r="AA287" s="275">
        <f>SUBTOTAL(9,AA282:AE285)</f>
        <v>299</v>
      </c>
      <c r="AB287" s="275"/>
      <c r="AC287" s="275"/>
      <c r="AD287" s="275"/>
      <c r="AE287" s="275"/>
      <c r="AF287" s="3"/>
      <c r="AG287" s="275">
        <f>SUBTOTAL(9,AG282:AK285)</f>
        <v>176</v>
      </c>
      <c r="AH287" s="275"/>
      <c r="AI287" s="275"/>
      <c r="AJ287" s="275"/>
      <c r="AK287" s="275"/>
      <c r="AL287" s="16"/>
      <c r="AM287" s="275">
        <f>SUBTOTAL(9,AM282:AQ285)</f>
        <v>137</v>
      </c>
      <c r="AN287" s="275"/>
      <c r="AO287" s="275"/>
      <c r="AP287" s="275"/>
      <c r="AQ287" s="275"/>
      <c r="AR287" s="3"/>
      <c r="AS287" s="3"/>
      <c r="AT287" s="3"/>
      <c r="AU287" s="3"/>
      <c r="AV287" s="3"/>
      <c r="AW287" s="3"/>
      <c r="AX287" s="3"/>
      <c r="AY287" s="3"/>
      <c r="AZ287" s="3"/>
      <c r="BA287" s="3"/>
      <c r="BB287" s="3"/>
      <c r="BC287" s="3"/>
      <c r="BD287" s="3"/>
      <c r="BE287" s="3"/>
      <c r="BF287" s="3"/>
      <c r="BG287" s="3"/>
    </row>
    <row r="288" spans="1:59" s="4" customFormat="1">
      <c r="A288" s="17"/>
      <c r="B288" s="1"/>
      <c r="C288" s="17"/>
      <c r="D288" s="1"/>
      <c r="E288" s="3"/>
      <c r="F288" s="179"/>
      <c r="G288" s="179"/>
      <c r="H288" s="179"/>
      <c r="I288" s="179"/>
      <c r="J288" s="179"/>
      <c r="K288" s="179"/>
      <c r="L288" s="179"/>
      <c r="M288" s="179"/>
      <c r="N288" s="179"/>
      <c r="O288" s="179"/>
      <c r="P288" s="179"/>
      <c r="Q288" s="179"/>
      <c r="R288" s="179"/>
      <c r="S288" s="179"/>
      <c r="T288" s="179"/>
      <c r="U288" s="179"/>
      <c r="V288" s="179"/>
      <c r="W288" s="179"/>
      <c r="X288" s="179"/>
      <c r="Y288" s="179"/>
      <c r="Z288" s="179"/>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row>
    <row r="289" spans="1:59" s="4" customFormat="1" ht="15" customHeight="1">
      <c r="A289" s="17"/>
      <c r="B289" s="1"/>
      <c r="C289" s="17"/>
      <c r="D289" s="1"/>
      <c r="E289" s="3"/>
      <c r="F289" s="215" t="s">
        <v>96</v>
      </c>
      <c r="G289" s="215"/>
      <c r="H289" s="215"/>
      <c r="I289" s="215"/>
      <c r="J289" s="215"/>
      <c r="K289" s="215"/>
      <c r="L289" s="215"/>
      <c r="M289" s="215"/>
      <c r="N289" s="215"/>
      <c r="O289" s="215"/>
      <c r="P289" s="215"/>
      <c r="Q289" s="215"/>
      <c r="R289" s="215"/>
      <c r="S289" s="215"/>
      <c r="T289" s="215"/>
      <c r="U289" s="215"/>
      <c r="V289" s="215"/>
      <c r="W289" s="215"/>
      <c r="X289" s="219">
        <v>7</v>
      </c>
      <c r="Y289" s="219"/>
      <c r="Z289" s="219"/>
      <c r="AA289" s="220">
        <v>-183</v>
      </c>
      <c r="AB289" s="220"/>
      <c r="AC289" s="220"/>
      <c r="AD289" s="220"/>
      <c r="AE289" s="220"/>
      <c r="AF289" s="3"/>
      <c r="AG289" s="220">
        <v>-137</v>
      </c>
      <c r="AH289" s="220"/>
      <c r="AI289" s="220"/>
      <c r="AJ289" s="220"/>
      <c r="AK289" s="220"/>
      <c r="AL289" s="3"/>
      <c r="AM289" s="220">
        <v>-113</v>
      </c>
      <c r="AN289" s="220"/>
      <c r="AO289" s="220"/>
      <c r="AP289" s="220"/>
      <c r="AQ289" s="220"/>
      <c r="AR289" s="25">
        <f>AG289-AG1053</f>
        <v>-320</v>
      </c>
      <c r="AS289" s="25"/>
      <c r="AT289" s="25"/>
      <c r="AU289" s="3" t="s">
        <v>97</v>
      </c>
      <c r="AV289" s="3"/>
      <c r="AW289" s="3"/>
      <c r="AX289" s="3"/>
      <c r="AY289" s="3"/>
      <c r="AZ289" s="3"/>
      <c r="BA289" s="3"/>
      <c r="BB289" s="3"/>
      <c r="BC289" s="3"/>
      <c r="BD289" s="3"/>
      <c r="BE289" s="3"/>
      <c r="BF289" s="3"/>
      <c r="BG289" s="3"/>
    </row>
    <row r="290" spans="1:59" s="4" customFormat="1" ht="15" customHeight="1">
      <c r="A290" s="17"/>
      <c r="B290" s="1"/>
      <c r="C290" s="17"/>
      <c r="D290" s="1"/>
      <c r="E290" s="3"/>
      <c r="F290" s="215" t="s">
        <v>98</v>
      </c>
      <c r="G290" s="215"/>
      <c r="H290" s="215"/>
      <c r="I290" s="215"/>
      <c r="J290" s="215"/>
      <c r="K290" s="215"/>
      <c r="L290" s="215"/>
      <c r="M290" s="215"/>
      <c r="N290" s="215"/>
      <c r="O290" s="215"/>
      <c r="P290" s="215"/>
      <c r="Q290" s="215"/>
      <c r="R290" s="215"/>
      <c r="S290" s="215"/>
      <c r="T290" s="215"/>
      <c r="U290" s="215"/>
      <c r="V290" s="215"/>
      <c r="W290" s="215"/>
      <c r="X290" s="179"/>
      <c r="Y290" s="179"/>
      <c r="Z290" s="179"/>
      <c r="AA290" s="220"/>
      <c r="AB290" s="220"/>
      <c r="AC290" s="220"/>
      <c r="AD290" s="220"/>
      <c r="AE290" s="220"/>
      <c r="AF290" s="3"/>
      <c r="AG290" s="220"/>
      <c r="AH290" s="220"/>
      <c r="AI290" s="220"/>
      <c r="AJ290" s="220"/>
      <c r="AK290" s="220"/>
      <c r="AL290" s="3"/>
      <c r="AM290" s="220"/>
      <c r="AN290" s="220"/>
      <c r="AO290" s="220"/>
      <c r="AP290" s="220"/>
      <c r="AQ290" s="220"/>
      <c r="AR290" s="3"/>
      <c r="AS290" s="3"/>
      <c r="AT290" s="3"/>
      <c r="AU290" s="3" t="s">
        <v>99</v>
      </c>
      <c r="AV290" s="3"/>
      <c r="AW290" s="3"/>
      <c r="AX290" s="3"/>
      <c r="AY290" s="3"/>
      <c r="AZ290" s="3"/>
      <c r="BA290" s="3"/>
      <c r="BB290" s="3"/>
      <c r="BC290" s="3"/>
      <c r="BD290" s="3"/>
      <c r="BE290" s="3"/>
      <c r="BF290" s="3"/>
      <c r="BG290" s="3"/>
    </row>
    <row r="291" spans="1:59" s="4" customFormat="1" ht="15" customHeight="1">
      <c r="A291" s="17"/>
      <c r="B291" s="1"/>
      <c r="C291" s="17"/>
      <c r="D291" s="1"/>
      <c r="E291" s="3"/>
      <c r="F291" s="215" t="s">
        <v>100</v>
      </c>
      <c r="G291" s="215"/>
      <c r="H291" s="215"/>
      <c r="I291" s="215"/>
      <c r="J291" s="215"/>
      <c r="K291" s="215"/>
      <c r="L291" s="215"/>
      <c r="M291" s="215"/>
      <c r="N291" s="215"/>
      <c r="O291" s="215"/>
      <c r="P291" s="215"/>
      <c r="Q291" s="215"/>
      <c r="R291" s="215"/>
      <c r="S291" s="215"/>
      <c r="T291" s="215"/>
      <c r="U291" s="215"/>
      <c r="V291" s="215"/>
      <c r="W291" s="215"/>
      <c r="X291" s="219">
        <v>8</v>
      </c>
      <c r="Y291" s="219"/>
      <c r="Z291" s="219"/>
      <c r="AA291" s="220">
        <v>-33</v>
      </c>
      <c r="AB291" s="220"/>
      <c r="AC291" s="220"/>
      <c r="AD291" s="220"/>
      <c r="AE291" s="220"/>
      <c r="AF291" s="3"/>
      <c r="AG291" s="220">
        <v>-10</v>
      </c>
      <c r="AH291" s="220"/>
      <c r="AI291" s="220"/>
      <c r="AJ291" s="220"/>
      <c r="AK291" s="220"/>
      <c r="AL291" s="36"/>
      <c r="AM291" s="220">
        <v>-12</v>
      </c>
      <c r="AN291" s="220"/>
      <c r="AO291" s="220"/>
      <c r="AP291" s="220"/>
      <c r="AQ291" s="220"/>
      <c r="AR291" s="25">
        <f>AG291-AG1070</f>
        <v>22.799999999999997</v>
      </c>
      <c r="AS291" s="25"/>
      <c r="AT291" s="25"/>
      <c r="AU291" s="3" t="s">
        <v>101</v>
      </c>
      <c r="AV291" s="3"/>
      <c r="AW291" s="3" t="s">
        <v>102</v>
      </c>
      <c r="AX291" s="3"/>
      <c r="AY291" s="3"/>
      <c r="AZ291" s="3"/>
      <c r="BA291" s="3" t="s">
        <v>103</v>
      </c>
      <c r="BB291" s="3" t="s">
        <v>104</v>
      </c>
      <c r="BC291" s="3"/>
      <c r="BD291" s="3"/>
      <c r="BE291" s="3"/>
      <c r="BF291" s="3"/>
      <c r="BG291" s="3"/>
    </row>
    <row r="292" spans="1:59" s="4" customFormat="1" ht="15" hidden="1" customHeight="1" outlineLevel="1">
      <c r="A292" s="17"/>
      <c r="B292" s="1"/>
      <c r="C292" s="17"/>
      <c r="D292" s="1"/>
      <c r="E292" s="3"/>
      <c r="F292" s="215"/>
      <c r="G292" s="215"/>
      <c r="H292" s="215"/>
      <c r="I292" s="215"/>
      <c r="J292" s="215"/>
      <c r="K292" s="215"/>
      <c r="L292" s="215"/>
      <c r="M292" s="215"/>
      <c r="N292" s="215"/>
      <c r="O292" s="215"/>
      <c r="P292" s="215"/>
      <c r="Q292" s="215"/>
      <c r="R292" s="215"/>
      <c r="S292" s="215"/>
      <c r="T292" s="215"/>
      <c r="U292" s="215"/>
      <c r="V292" s="215"/>
      <c r="W292" s="215"/>
      <c r="X292" s="3"/>
      <c r="Y292" s="3"/>
      <c r="Z292" s="3"/>
      <c r="AA292" s="220"/>
      <c r="AB292" s="220"/>
      <c r="AC292" s="220"/>
      <c r="AD292" s="220"/>
      <c r="AE292" s="220"/>
      <c r="AF292" s="3"/>
      <c r="AG292" s="226">
        <v>0</v>
      </c>
      <c r="AH292" s="226"/>
      <c r="AI292" s="226"/>
      <c r="AJ292" s="226"/>
      <c r="AK292" s="226"/>
      <c r="AL292" s="36"/>
      <c r="AM292" s="226">
        <v>0</v>
      </c>
      <c r="AN292" s="226"/>
      <c r="AO292" s="226"/>
      <c r="AP292" s="226"/>
      <c r="AQ292" s="226"/>
      <c r="AR292" s="3"/>
      <c r="AS292" s="3"/>
      <c r="AT292" s="3"/>
      <c r="AU292" s="3"/>
      <c r="AV292" s="3"/>
      <c r="AW292" s="3"/>
      <c r="AX292" s="3"/>
      <c r="AY292" s="3"/>
      <c r="AZ292" s="3"/>
      <c r="BA292" s="3" t="s">
        <v>105</v>
      </c>
      <c r="BB292" s="3"/>
      <c r="BC292" s="3"/>
      <c r="BD292" s="3"/>
      <c r="BE292" s="3"/>
      <c r="BF292" s="3"/>
      <c r="BG292" s="3"/>
    </row>
    <row r="293" spans="1:59" s="4" customFormat="1" ht="15" customHeight="1" collapsed="1">
      <c r="A293" s="17"/>
      <c r="B293" s="1"/>
      <c r="C293" s="17"/>
      <c r="D293" s="1"/>
      <c r="E293" s="3"/>
      <c r="F293" s="215" t="s">
        <v>106</v>
      </c>
      <c r="G293" s="215"/>
      <c r="H293" s="215"/>
      <c r="I293" s="215"/>
      <c r="J293" s="215"/>
      <c r="K293" s="215"/>
      <c r="L293" s="215"/>
      <c r="M293" s="215"/>
      <c r="N293" s="215"/>
      <c r="O293" s="215"/>
      <c r="P293" s="215"/>
      <c r="Q293" s="215"/>
      <c r="R293" s="215"/>
      <c r="S293" s="215"/>
      <c r="T293" s="215"/>
      <c r="U293" s="215"/>
      <c r="V293" s="215"/>
      <c r="W293" s="215"/>
      <c r="X293" s="179"/>
      <c r="Y293" s="179"/>
      <c r="Z293" s="179"/>
      <c r="AA293" s="226">
        <v>0</v>
      </c>
      <c r="AB293" s="226"/>
      <c r="AC293" s="226"/>
      <c r="AD293" s="226"/>
      <c r="AE293" s="226"/>
      <c r="AF293" s="3"/>
      <c r="AG293" s="226">
        <v>0</v>
      </c>
      <c r="AH293" s="226"/>
      <c r="AI293" s="226"/>
      <c r="AJ293" s="226"/>
      <c r="AK293" s="226"/>
      <c r="AL293" s="3"/>
      <c r="AM293" s="226">
        <v>0</v>
      </c>
      <c r="AN293" s="226"/>
      <c r="AO293" s="226"/>
      <c r="AP293" s="226"/>
      <c r="AQ293" s="226"/>
      <c r="AR293" s="25" t="e">
        <f>AG293-#REF!</f>
        <v>#REF!</v>
      </c>
      <c r="AS293" s="25"/>
      <c r="AT293" s="25"/>
      <c r="AU293" s="3"/>
      <c r="AV293" s="3"/>
      <c r="AW293" s="3"/>
      <c r="AX293" s="3"/>
      <c r="AY293" s="3"/>
      <c r="AZ293" s="3"/>
      <c r="BA293" s="3" t="s">
        <v>107</v>
      </c>
      <c r="BB293" s="3" t="s">
        <v>108</v>
      </c>
      <c r="BC293" s="3" t="s">
        <v>109</v>
      </c>
      <c r="BD293" s="3" t="s">
        <v>110</v>
      </c>
      <c r="BE293" s="3" t="s">
        <v>111</v>
      </c>
      <c r="BF293" s="3"/>
      <c r="BG293" s="3"/>
    </row>
    <row r="294" spans="1:59" s="4" customFormat="1" ht="15" customHeight="1">
      <c r="A294" s="17"/>
      <c r="B294" s="1"/>
      <c r="C294" s="17"/>
      <c r="D294" s="1"/>
      <c r="E294" s="3"/>
      <c r="F294" s="243" t="s">
        <v>112</v>
      </c>
      <c r="G294" s="243"/>
      <c r="H294" s="243"/>
      <c r="I294" s="243"/>
      <c r="J294" s="243"/>
      <c r="K294" s="243"/>
      <c r="L294" s="243"/>
      <c r="M294" s="243"/>
      <c r="N294" s="243"/>
      <c r="O294" s="243"/>
      <c r="P294" s="243"/>
      <c r="Q294" s="243"/>
      <c r="R294" s="243"/>
      <c r="S294" s="243"/>
      <c r="T294" s="243"/>
      <c r="U294" s="243"/>
      <c r="V294" s="243"/>
      <c r="W294" s="243"/>
      <c r="X294" s="3"/>
      <c r="Y294" s="3"/>
      <c r="Z294" s="3"/>
      <c r="AA294" s="275">
        <f>SUM(AA287:AE293)</f>
        <v>83</v>
      </c>
      <c r="AB294" s="275"/>
      <c r="AC294" s="275"/>
      <c r="AD294" s="275"/>
      <c r="AE294" s="275"/>
      <c r="AF294" s="3"/>
      <c r="AG294" s="275">
        <f>SUM(AG287:AK293)</f>
        <v>29</v>
      </c>
      <c r="AH294" s="275"/>
      <c r="AI294" s="275"/>
      <c r="AJ294" s="275"/>
      <c r="AK294" s="275"/>
      <c r="AL294" s="16"/>
      <c r="AM294" s="275">
        <f>SUM(AM287:AQ293)</f>
        <v>12</v>
      </c>
      <c r="AN294" s="275"/>
      <c r="AO294" s="275"/>
      <c r="AP294" s="275"/>
      <c r="AQ294" s="275"/>
      <c r="AR294" s="3"/>
      <c r="AS294" s="3"/>
      <c r="AT294" s="3"/>
      <c r="AU294" s="3"/>
      <c r="AV294" s="3"/>
      <c r="AW294" s="3"/>
      <c r="AX294" s="3"/>
      <c r="AY294" s="3"/>
      <c r="AZ294" s="3"/>
      <c r="BA294" s="3"/>
      <c r="BB294" s="3"/>
      <c r="BC294" s="3"/>
      <c r="BD294" s="3"/>
      <c r="BE294" s="3"/>
      <c r="BF294" s="3"/>
      <c r="BG294" s="3"/>
    </row>
    <row r="295" spans="1:59" ht="6.75" customHeight="1">
      <c r="A295" s="17"/>
      <c r="C295" s="17"/>
      <c r="F295" s="37"/>
      <c r="G295" s="37"/>
      <c r="H295" s="37"/>
      <c r="I295" s="37"/>
      <c r="J295" s="37"/>
      <c r="K295" s="37"/>
      <c r="L295" s="37"/>
      <c r="M295" s="37"/>
      <c r="N295" s="37"/>
      <c r="O295" s="37"/>
      <c r="P295" s="37"/>
      <c r="Q295" s="37"/>
      <c r="R295" s="37"/>
      <c r="S295" s="37"/>
      <c r="T295" s="37"/>
      <c r="U295" s="37"/>
      <c r="V295" s="37"/>
      <c r="W295" s="37"/>
      <c r="X295" s="8"/>
      <c r="Y295" s="8"/>
      <c r="Z295" s="8"/>
      <c r="AA295" s="20"/>
      <c r="AB295" s="20"/>
      <c r="AC295" s="20"/>
      <c r="AD295" s="20"/>
      <c r="AE295" s="20"/>
      <c r="AG295" s="20"/>
      <c r="AH295" s="20"/>
      <c r="AI295" s="20"/>
      <c r="AJ295" s="20"/>
      <c r="AK295" s="20"/>
      <c r="AM295" s="31"/>
      <c r="AN295" s="31"/>
      <c r="AO295" s="31"/>
      <c r="AP295" s="31"/>
      <c r="AQ295" s="31"/>
    </row>
    <row r="296" spans="1:59">
      <c r="A296" s="17"/>
      <c r="C296" s="17"/>
      <c r="F296" s="215" t="s">
        <v>113</v>
      </c>
      <c r="G296" s="215"/>
      <c r="H296" s="215"/>
      <c r="I296" s="215"/>
      <c r="J296" s="215"/>
      <c r="K296" s="215"/>
      <c r="L296" s="215"/>
      <c r="M296" s="215"/>
      <c r="N296" s="215"/>
      <c r="O296" s="215"/>
      <c r="P296" s="215"/>
      <c r="Q296" s="215"/>
      <c r="R296" s="215"/>
      <c r="S296" s="215"/>
      <c r="T296" s="215"/>
      <c r="U296" s="215"/>
      <c r="V296" s="215"/>
      <c r="W296" s="215"/>
      <c r="AA296" s="220">
        <v>-15</v>
      </c>
      <c r="AB296" s="220"/>
      <c r="AC296" s="220"/>
      <c r="AD296" s="220"/>
      <c r="AE296" s="220"/>
      <c r="AG296" s="220">
        <v>-5</v>
      </c>
      <c r="AH296" s="220"/>
      <c r="AI296" s="220"/>
      <c r="AJ296" s="220"/>
      <c r="AK296" s="220"/>
      <c r="AM296" s="220">
        <v>-2</v>
      </c>
      <c r="AN296" s="220"/>
      <c r="AO296" s="220"/>
      <c r="AP296" s="220"/>
      <c r="AQ296" s="220"/>
    </row>
    <row r="297" spans="1:59" ht="6.75" customHeight="1">
      <c r="A297" s="17"/>
      <c r="C297" s="17"/>
    </row>
    <row r="298" spans="1:59" s="4" customFormat="1">
      <c r="A298" s="17"/>
      <c r="B298" s="1"/>
      <c r="C298" s="17"/>
      <c r="D298" s="1"/>
      <c r="E298" s="3"/>
      <c r="F298" s="243" t="s">
        <v>114</v>
      </c>
      <c r="G298" s="243"/>
      <c r="H298" s="243"/>
      <c r="I298" s="243"/>
      <c r="J298" s="243"/>
      <c r="K298" s="243"/>
      <c r="L298" s="243"/>
      <c r="M298" s="243"/>
      <c r="N298" s="243"/>
      <c r="O298" s="243"/>
      <c r="P298" s="243"/>
      <c r="Q298" s="243"/>
      <c r="R298" s="243"/>
      <c r="S298" s="243"/>
      <c r="T298" s="243"/>
      <c r="U298" s="243"/>
      <c r="V298" s="243"/>
      <c r="W298" s="243"/>
      <c r="X298" s="3"/>
      <c r="Y298" s="3"/>
      <c r="Z298" s="3"/>
      <c r="AA298" s="279">
        <f>AA294+AA296</f>
        <v>68</v>
      </c>
      <c r="AB298" s="279"/>
      <c r="AC298" s="279"/>
      <c r="AD298" s="279"/>
      <c r="AE298" s="279"/>
      <c r="AF298" s="3"/>
      <c r="AG298" s="279">
        <f>AG294+AG296</f>
        <v>24</v>
      </c>
      <c r="AH298" s="279"/>
      <c r="AI298" s="279"/>
      <c r="AJ298" s="279"/>
      <c r="AK298" s="279"/>
      <c r="AL298" s="16"/>
      <c r="AM298" s="279">
        <f>AM294+AM296</f>
        <v>10</v>
      </c>
      <c r="AN298" s="279"/>
      <c r="AO298" s="279"/>
      <c r="AP298" s="279"/>
      <c r="AQ298" s="279"/>
      <c r="AR298" s="3"/>
      <c r="AS298" s="3"/>
      <c r="AT298" s="3"/>
      <c r="AU298" s="3"/>
      <c r="AV298" s="3"/>
      <c r="AW298" s="3"/>
      <c r="AX298" s="3"/>
      <c r="AY298" s="3"/>
      <c r="AZ298" s="3"/>
      <c r="BA298" s="3"/>
      <c r="BB298" s="3"/>
      <c r="BC298" s="3"/>
      <c r="BD298" s="3"/>
      <c r="BE298" s="3"/>
      <c r="BF298" s="3"/>
      <c r="BG298" s="3"/>
    </row>
    <row r="299" spans="1:59" s="4" customFormat="1">
      <c r="A299" s="17"/>
      <c r="B299" s="1"/>
      <c r="C299" s="17"/>
      <c r="D299" s="1"/>
      <c r="E299" s="3"/>
      <c r="F299" s="16"/>
      <c r="G299" s="16"/>
      <c r="H299" s="16"/>
      <c r="I299" s="16"/>
      <c r="J299" s="16"/>
      <c r="K299" s="16"/>
      <c r="L299" s="16"/>
      <c r="M299" s="16"/>
      <c r="N299" s="16"/>
      <c r="O299" s="16"/>
      <c r="P299" s="16"/>
      <c r="Q299" s="16"/>
      <c r="R299" s="16"/>
      <c r="S299" s="16"/>
      <c r="T299" s="16"/>
      <c r="U299" s="16"/>
      <c r="V299" s="16"/>
      <c r="W299" s="16"/>
      <c r="X299" s="3"/>
      <c r="Y299" s="3"/>
      <c r="Z299" s="3"/>
      <c r="AA299" s="27"/>
      <c r="AB299" s="27"/>
      <c r="AC299" s="27"/>
      <c r="AD299" s="27"/>
      <c r="AE299" s="27"/>
      <c r="AF299" s="3"/>
      <c r="AG299" s="27"/>
      <c r="AH299" s="27"/>
      <c r="AI299" s="27"/>
      <c r="AJ299" s="27"/>
      <c r="AK299" s="27"/>
      <c r="AL299" s="16"/>
      <c r="AM299" s="31"/>
      <c r="AN299" s="31"/>
      <c r="AO299" s="31"/>
      <c r="AP299" s="31"/>
      <c r="AQ299" s="31"/>
      <c r="AR299" s="3"/>
      <c r="AS299" s="3"/>
      <c r="AT299" s="3"/>
      <c r="AU299" s="3"/>
      <c r="AV299" s="3"/>
      <c r="AW299" s="3"/>
      <c r="AX299" s="3"/>
      <c r="AY299" s="3"/>
      <c r="AZ299" s="3"/>
      <c r="BA299" s="3"/>
      <c r="BB299" s="3"/>
      <c r="BC299" s="3"/>
      <c r="BD299" s="3"/>
      <c r="BE299" s="3"/>
      <c r="BF299" s="3"/>
      <c r="BG299" s="3"/>
    </row>
    <row r="300" spans="1:59" s="4" customFormat="1">
      <c r="A300" s="17"/>
      <c r="B300" s="1"/>
      <c r="C300" s="17"/>
      <c r="D300" s="1"/>
      <c r="E300" s="3"/>
      <c r="F300" s="280" t="s">
        <v>115</v>
      </c>
      <c r="G300" s="280"/>
      <c r="H300" s="280"/>
      <c r="I300" s="280"/>
      <c r="J300" s="280"/>
      <c r="K300" s="280"/>
      <c r="L300" s="280"/>
      <c r="M300" s="280"/>
      <c r="N300" s="280"/>
      <c r="O300" s="280"/>
      <c r="P300" s="280"/>
      <c r="Q300" s="280"/>
      <c r="R300" s="280"/>
      <c r="S300" s="280"/>
      <c r="T300" s="16"/>
      <c r="U300" s="16"/>
      <c r="V300" s="16"/>
      <c r="W300" s="16"/>
      <c r="X300" s="3"/>
      <c r="Y300" s="3"/>
      <c r="Z300" s="3"/>
      <c r="AA300" s="27"/>
      <c r="AB300" s="27"/>
      <c r="AC300" s="27"/>
      <c r="AD300" s="27"/>
      <c r="AE300" s="27"/>
      <c r="AF300" s="3"/>
      <c r="AG300" s="27"/>
      <c r="AH300" s="27"/>
      <c r="AI300" s="27"/>
      <c r="AJ300" s="27"/>
      <c r="AK300" s="27"/>
      <c r="AL300" s="16"/>
      <c r="AM300" s="27"/>
      <c r="AN300" s="27"/>
      <c r="AO300" s="27"/>
      <c r="AP300" s="27"/>
      <c r="AQ300" s="27"/>
      <c r="AR300" s="3"/>
      <c r="AS300" s="3"/>
      <c r="AT300" s="3"/>
      <c r="AU300" s="3"/>
      <c r="AV300" s="3"/>
      <c r="AW300" s="3"/>
      <c r="AX300" s="3"/>
      <c r="AY300" s="3"/>
      <c r="AZ300" s="3"/>
      <c r="BA300" s="3"/>
      <c r="BB300" s="3"/>
      <c r="BC300" s="3"/>
      <c r="BD300" s="3"/>
      <c r="BE300" s="3"/>
      <c r="BF300" s="3"/>
      <c r="BG300" s="3"/>
    </row>
    <row r="301" spans="1:59" s="4" customFormat="1" ht="5.25" customHeight="1">
      <c r="A301" s="17"/>
      <c r="B301" s="1"/>
      <c r="C301" s="17"/>
      <c r="D301" s="1"/>
      <c r="E301" s="3"/>
      <c r="F301" s="38"/>
      <c r="G301" s="38"/>
      <c r="H301" s="38"/>
      <c r="I301" s="38"/>
      <c r="J301" s="38"/>
      <c r="K301" s="38"/>
      <c r="L301" s="38"/>
      <c r="M301" s="38"/>
      <c r="N301" s="38"/>
      <c r="O301" s="38"/>
      <c r="P301" s="38"/>
      <c r="Q301" s="38"/>
      <c r="R301" s="38"/>
      <c r="S301" s="38"/>
      <c r="T301" s="16"/>
      <c r="U301" s="16"/>
      <c r="V301" s="16"/>
      <c r="W301" s="16"/>
      <c r="X301" s="3"/>
      <c r="Y301" s="3"/>
      <c r="Z301" s="3"/>
      <c r="AA301" s="27"/>
      <c r="AB301" s="27"/>
      <c r="AC301" s="27"/>
      <c r="AD301" s="27"/>
      <c r="AE301" s="27"/>
      <c r="AF301" s="3"/>
      <c r="AG301" s="27"/>
      <c r="AH301" s="27"/>
      <c r="AI301" s="27"/>
      <c r="AJ301" s="27"/>
      <c r="AK301" s="27"/>
      <c r="AL301" s="16"/>
      <c r="AM301" s="27"/>
      <c r="AN301" s="27"/>
      <c r="AO301" s="27"/>
      <c r="AP301" s="27"/>
      <c r="AQ301" s="27"/>
      <c r="AR301" s="3"/>
      <c r="AS301" s="3"/>
      <c r="AT301" s="3"/>
      <c r="AU301" s="3"/>
      <c r="AV301" s="3"/>
      <c r="AW301" s="3"/>
      <c r="AX301" s="3"/>
      <c r="AY301" s="3"/>
      <c r="AZ301" s="3"/>
      <c r="BA301" s="3"/>
      <c r="BB301" s="3"/>
      <c r="BC301" s="3"/>
      <c r="BD301" s="3"/>
      <c r="BE301" s="3"/>
      <c r="BF301" s="3"/>
      <c r="BG301" s="3"/>
    </row>
    <row r="302" spans="1:59" s="4" customFormat="1" ht="15" hidden="1" customHeight="1" outlineLevel="1">
      <c r="A302" s="17"/>
      <c r="B302" s="1"/>
      <c r="C302" s="17"/>
      <c r="D302" s="1"/>
      <c r="E302" s="26"/>
      <c r="F302" s="285" t="s">
        <v>116</v>
      </c>
      <c r="G302" s="285"/>
      <c r="H302" s="285"/>
      <c r="I302" s="285"/>
      <c r="J302" s="285"/>
      <c r="K302" s="285"/>
      <c r="L302" s="285"/>
      <c r="M302" s="285"/>
      <c r="N302" s="285"/>
      <c r="O302" s="285"/>
      <c r="P302" s="285"/>
      <c r="Q302" s="285"/>
      <c r="R302" s="285"/>
      <c r="S302" s="285"/>
      <c r="T302" s="39"/>
      <c r="U302" s="39"/>
      <c r="V302" s="39"/>
      <c r="W302" s="39"/>
      <c r="X302" s="26"/>
      <c r="Y302" s="26"/>
      <c r="Z302" s="26"/>
      <c r="AA302" s="220"/>
      <c r="AB302" s="220"/>
      <c r="AC302" s="220"/>
      <c r="AD302" s="220"/>
      <c r="AE302" s="220"/>
      <c r="AF302" s="26"/>
      <c r="AG302" s="220"/>
      <c r="AH302" s="220"/>
      <c r="AI302" s="220"/>
      <c r="AJ302" s="220"/>
      <c r="AK302" s="220"/>
      <c r="AL302" s="41"/>
      <c r="AM302" s="31"/>
      <c r="AN302" s="31"/>
      <c r="AO302" s="31"/>
      <c r="AP302" s="31"/>
      <c r="AQ302" s="31"/>
      <c r="AR302" s="25">
        <f>AG302-AE366</f>
        <v>0</v>
      </c>
      <c r="AS302" s="25">
        <f>AM302-AE360</f>
        <v>0</v>
      </c>
      <c r="AT302" s="3"/>
      <c r="AU302" s="3" t="s">
        <v>117</v>
      </c>
      <c r="AV302" s="3"/>
      <c r="AW302" s="3"/>
      <c r="AX302" s="3"/>
      <c r="AY302" s="3"/>
      <c r="AZ302" s="3"/>
      <c r="BA302" s="3"/>
      <c r="BB302" s="3"/>
      <c r="BC302" s="3"/>
      <c r="BD302" s="3"/>
      <c r="BE302" s="3"/>
      <c r="BF302" s="3"/>
      <c r="BG302" s="3"/>
    </row>
    <row r="303" spans="1:59" s="4" customFormat="1" ht="5.25" hidden="1" customHeight="1" outlineLevel="1">
      <c r="A303" s="17"/>
      <c r="B303" s="1"/>
      <c r="C303" s="17"/>
      <c r="D303" s="1"/>
      <c r="E303" s="3"/>
      <c r="F303" s="38"/>
      <c r="G303" s="38"/>
      <c r="H303" s="38"/>
      <c r="I303" s="38"/>
      <c r="J303" s="38"/>
      <c r="K303" s="38"/>
      <c r="L303" s="38"/>
      <c r="M303" s="38"/>
      <c r="N303" s="38"/>
      <c r="O303" s="38"/>
      <c r="P303" s="38"/>
      <c r="Q303" s="38"/>
      <c r="R303" s="38"/>
      <c r="S303" s="38"/>
      <c r="T303" s="3"/>
      <c r="U303" s="3"/>
      <c r="V303" s="3"/>
      <c r="W303" s="3"/>
      <c r="X303" s="3"/>
      <c r="Y303" s="3"/>
      <c r="Z303" s="3"/>
      <c r="AA303" s="27"/>
      <c r="AB303" s="27"/>
      <c r="AC303" s="27"/>
      <c r="AD303" s="27"/>
      <c r="AE303" s="27"/>
      <c r="AF303" s="3"/>
      <c r="AG303" s="27"/>
      <c r="AH303" s="27"/>
      <c r="AI303" s="27"/>
      <c r="AJ303" s="27"/>
      <c r="AK303" s="27"/>
      <c r="AL303" s="36"/>
      <c r="AM303" s="31"/>
      <c r="AN303" s="31"/>
      <c r="AO303" s="31"/>
      <c r="AP303" s="31"/>
      <c r="AQ303" s="31"/>
      <c r="AR303" s="3"/>
      <c r="AS303" s="3"/>
      <c r="AT303" s="3"/>
      <c r="AU303" s="3"/>
      <c r="AV303" s="3"/>
      <c r="AW303" s="3"/>
      <c r="AX303" s="3"/>
      <c r="AY303" s="3"/>
      <c r="AZ303" s="3"/>
      <c r="BA303" s="3"/>
      <c r="BB303" s="3"/>
      <c r="BC303" s="3"/>
      <c r="BD303" s="3"/>
      <c r="BE303" s="3"/>
      <c r="BF303" s="3"/>
      <c r="BG303" s="3"/>
    </row>
    <row r="304" spans="1:59" s="4" customFormat="1" ht="13.5" collapsed="1" thickBot="1">
      <c r="A304" s="17"/>
      <c r="B304" s="1"/>
      <c r="C304" s="17"/>
      <c r="D304" s="1"/>
      <c r="E304" s="3"/>
      <c r="F304" s="280" t="s">
        <v>118</v>
      </c>
      <c r="G304" s="280"/>
      <c r="H304" s="280"/>
      <c r="I304" s="280"/>
      <c r="J304" s="280"/>
      <c r="K304" s="280"/>
      <c r="L304" s="280"/>
      <c r="M304" s="280"/>
      <c r="N304" s="280"/>
      <c r="O304" s="280"/>
      <c r="P304" s="280"/>
      <c r="Q304" s="280"/>
      <c r="R304" s="280"/>
      <c r="S304" s="280"/>
      <c r="T304" s="42"/>
      <c r="U304" s="42"/>
      <c r="V304" s="42"/>
      <c r="W304" s="42"/>
      <c r="X304" s="3"/>
      <c r="Y304" s="3"/>
      <c r="Z304" s="3"/>
      <c r="AA304" s="295">
        <f>AA298+AA302</f>
        <v>68</v>
      </c>
      <c r="AB304" s="295"/>
      <c r="AC304" s="295"/>
      <c r="AD304" s="295"/>
      <c r="AE304" s="295"/>
      <c r="AF304" s="3"/>
      <c r="AG304" s="295">
        <f>AG298+AG302</f>
        <v>24</v>
      </c>
      <c r="AH304" s="295"/>
      <c r="AI304" s="295"/>
      <c r="AJ304" s="295"/>
      <c r="AK304" s="295"/>
      <c r="AL304" s="30"/>
      <c r="AM304" s="295">
        <f>AM298+AM302</f>
        <v>10</v>
      </c>
      <c r="AN304" s="295"/>
      <c r="AO304" s="295"/>
      <c r="AP304" s="295"/>
      <c r="AQ304" s="295"/>
      <c r="AR304" s="3"/>
      <c r="AS304" s="3"/>
      <c r="AT304" s="3"/>
      <c r="AU304" s="3"/>
      <c r="AV304" s="3"/>
      <c r="AW304" s="3"/>
      <c r="AX304" s="3"/>
      <c r="AY304" s="3"/>
      <c r="AZ304" s="3"/>
      <c r="BA304" s="3"/>
      <c r="BB304" s="3"/>
      <c r="BC304" s="3"/>
      <c r="BD304" s="3"/>
      <c r="BE304" s="3"/>
      <c r="BF304" s="3"/>
      <c r="BG304" s="3"/>
    </row>
    <row r="305" spans="1:59" s="4" customFormat="1" ht="13.5" thickTop="1">
      <c r="A305" s="17"/>
      <c r="B305" s="1"/>
      <c r="C305" s="17"/>
      <c r="D305" s="1"/>
      <c r="E305" s="3"/>
      <c r="F305" s="16"/>
      <c r="G305" s="16"/>
      <c r="H305" s="16"/>
      <c r="I305" s="16"/>
      <c r="J305" s="16"/>
      <c r="K305" s="16"/>
      <c r="L305" s="16"/>
      <c r="M305" s="16"/>
      <c r="N305" s="16"/>
      <c r="O305" s="16"/>
      <c r="P305" s="16"/>
      <c r="Q305" s="16"/>
      <c r="R305" s="16"/>
      <c r="S305" s="16"/>
      <c r="T305" s="16"/>
      <c r="U305" s="16"/>
      <c r="V305" s="16"/>
      <c r="W305" s="16"/>
      <c r="X305" s="3"/>
      <c r="Y305" s="3"/>
      <c r="Z305" s="3"/>
      <c r="AA305" s="3"/>
      <c r="AB305" s="3"/>
      <c r="AC305" s="3"/>
      <c r="AD305" s="3"/>
      <c r="AE305" s="3"/>
      <c r="AF305" s="3"/>
      <c r="AG305" s="27"/>
      <c r="AH305" s="27"/>
      <c r="AI305" s="27"/>
      <c r="AJ305" s="27"/>
      <c r="AK305" s="27"/>
      <c r="AL305" s="16"/>
      <c r="AM305" s="31"/>
      <c r="AN305" s="31"/>
      <c r="AO305" s="31"/>
      <c r="AP305" s="31"/>
      <c r="AQ305" s="31"/>
      <c r="AR305" s="3"/>
      <c r="AS305" s="3"/>
      <c r="AT305" s="3"/>
      <c r="AU305" s="3"/>
      <c r="AV305" s="3"/>
      <c r="AW305" s="3"/>
      <c r="AX305" s="3"/>
      <c r="AY305" s="3"/>
      <c r="AZ305" s="3"/>
      <c r="BA305" s="3"/>
      <c r="BB305" s="3"/>
      <c r="BC305" s="3"/>
      <c r="BD305" s="3"/>
      <c r="BE305" s="3"/>
      <c r="BF305" s="3"/>
      <c r="BG305" s="3"/>
    </row>
    <row r="306" spans="1:59" s="4" customFormat="1">
      <c r="A306" s="17"/>
      <c r="B306" s="1"/>
      <c r="C306" s="17"/>
      <c r="D306" s="1"/>
      <c r="E306" s="3"/>
      <c r="F306" s="16"/>
      <c r="G306" s="16"/>
      <c r="H306" s="16"/>
      <c r="I306" s="16"/>
      <c r="J306" s="16"/>
      <c r="K306" s="16"/>
      <c r="L306" s="16"/>
      <c r="M306" s="16"/>
      <c r="N306" s="16"/>
      <c r="O306" s="16"/>
      <c r="P306" s="16"/>
      <c r="Q306" s="16"/>
      <c r="R306" s="16"/>
      <c r="S306" s="16"/>
      <c r="T306" s="16"/>
      <c r="U306" s="16"/>
      <c r="V306" s="16"/>
      <c r="W306" s="16"/>
      <c r="X306" s="3"/>
      <c r="Y306" s="3"/>
      <c r="Z306" s="3"/>
      <c r="AA306" s="3"/>
      <c r="AB306" s="3"/>
      <c r="AC306" s="3"/>
      <c r="AD306" s="3"/>
      <c r="AE306" s="3"/>
      <c r="AF306" s="3"/>
      <c r="AG306" s="27"/>
      <c r="AH306" s="27"/>
      <c r="AI306" s="27"/>
      <c r="AJ306" s="27"/>
      <c r="AK306" s="27"/>
      <c r="AL306" s="16"/>
      <c r="AM306" s="31"/>
      <c r="AN306" s="31"/>
      <c r="AO306" s="31"/>
      <c r="AP306" s="31"/>
      <c r="AQ306" s="31"/>
      <c r="AR306" s="3"/>
      <c r="AS306" s="3"/>
      <c r="AT306" s="3"/>
      <c r="AU306" s="3"/>
      <c r="AV306" s="3"/>
      <c r="AW306" s="3"/>
      <c r="AX306" s="3"/>
      <c r="AY306" s="3"/>
      <c r="AZ306" s="3"/>
      <c r="BA306" s="3"/>
      <c r="BB306" s="3"/>
      <c r="BC306" s="3"/>
      <c r="BD306" s="3"/>
      <c r="BE306" s="3"/>
      <c r="BF306" s="3"/>
      <c r="BG306" s="3"/>
    </row>
    <row r="307" spans="1:59" s="4" customFormat="1">
      <c r="A307" s="17"/>
      <c r="B307" s="1"/>
      <c r="C307" s="17"/>
      <c r="D307" s="1"/>
      <c r="E307" s="3"/>
      <c r="F307" s="16"/>
      <c r="G307" s="16"/>
      <c r="H307" s="16"/>
      <c r="I307" s="16"/>
      <c r="J307" s="16"/>
      <c r="K307" s="16"/>
      <c r="L307" s="16"/>
      <c r="M307" s="16"/>
      <c r="N307" s="16"/>
      <c r="O307" s="16"/>
      <c r="P307" s="16"/>
      <c r="Q307" s="16"/>
      <c r="R307" s="16"/>
      <c r="S307" s="16"/>
      <c r="T307" s="16"/>
      <c r="U307" s="16"/>
      <c r="V307" s="16"/>
      <c r="W307" s="16"/>
      <c r="X307" s="3"/>
      <c r="Y307" s="3"/>
      <c r="Z307" s="3"/>
      <c r="AA307" s="3"/>
      <c r="AB307" s="3"/>
      <c r="AC307" s="3"/>
      <c r="AD307" s="3"/>
      <c r="AE307" s="3"/>
      <c r="AF307" s="3"/>
      <c r="AG307" s="27"/>
      <c r="AH307" s="27"/>
      <c r="AI307" s="27"/>
      <c r="AJ307" s="27"/>
      <c r="AK307" s="27"/>
      <c r="AL307" s="16"/>
      <c r="AM307" s="31"/>
      <c r="AN307" s="31"/>
      <c r="AO307" s="31"/>
      <c r="AP307" s="31"/>
      <c r="AQ307" s="31"/>
      <c r="AR307" s="3"/>
      <c r="AS307" s="3"/>
      <c r="AT307" s="3"/>
      <c r="AU307" s="3"/>
      <c r="AV307" s="3"/>
      <c r="AW307" s="3"/>
      <c r="AX307" s="3"/>
      <c r="AY307" s="3"/>
      <c r="AZ307" s="3"/>
      <c r="BA307" s="3"/>
      <c r="BB307" s="3"/>
      <c r="BC307" s="3"/>
      <c r="BD307" s="3"/>
      <c r="BE307" s="3"/>
      <c r="BF307" s="3"/>
      <c r="BG307" s="3"/>
    </row>
    <row r="308" spans="1:59" s="4" customFormat="1">
      <c r="A308" s="17"/>
      <c r="B308" s="1"/>
      <c r="C308" s="17"/>
      <c r="D308" s="1"/>
      <c r="E308" s="3"/>
      <c r="F308" s="16"/>
      <c r="G308" s="16"/>
      <c r="H308" s="16"/>
      <c r="I308" s="16"/>
      <c r="J308" s="16"/>
      <c r="K308" s="16"/>
      <c r="L308" s="16"/>
      <c r="M308" s="16"/>
      <c r="N308" s="16"/>
      <c r="O308" s="16"/>
      <c r="P308" s="16"/>
      <c r="Q308" s="16"/>
      <c r="R308" s="16"/>
      <c r="S308" s="16"/>
      <c r="T308" s="16"/>
      <c r="U308" s="16"/>
      <c r="V308" s="16"/>
      <c r="W308" s="16"/>
      <c r="X308" s="3"/>
      <c r="Y308" s="3"/>
      <c r="Z308" s="3"/>
      <c r="AA308" s="3"/>
      <c r="AB308" s="3"/>
      <c r="AC308" s="3"/>
      <c r="AD308" s="3"/>
      <c r="AE308" s="3"/>
      <c r="AF308" s="3"/>
      <c r="AG308" s="27"/>
      <c r="AH308" s="27"/>
      <c r="AI308" s="27"/>
      <c r="AJ308" s="27"/>
      <c r="AK308" s="27"/>
      <c r="AL308" s="16"/>
      <c r="AM308" s="31"/>
      <c r="AN308" s="31"/>
      <c r="AO308" s="31"/>
      <c r="AP308" s="31"/>
      <c r="AQ308" s="31"/>
      <c r="AR308" s="3"/>
      <c r="AS308" s="3"/>
      <c r="AT308" s="3"/>
      <c r="AU308" s="3"/>
      <c r="AV308" s="3"/>
      <c r="AW308" s="3"/>
      <c r="AX308" s="3"/>
      <c r="AY308" s="3"/>
      <c r="AZ308" s="3"/>
      <c r="BA308" s="3"/>
      <c r="BB308" s="3"/>
      <c r="BC308" s="3"/>
      <c r="BD308" s="3"/>
      <c r="BE308" s="3"/>
      <c r="BF308" s="3"/>
      <c r="BG308" s="3"/>
    </row>
    <row r="309" spans="1:59" s="4" customFormat="1">
      <c r="A309" s="17"/>
      <c r="B309" s="1"/>
      <c r="C309" s="17"/>
      <c r="D309" s="1"/>
      <c r="E309" s="3"/>
      <c r="F309" s="16"/>
      <c r="G309" s="16"/>
      <c r="H309" s="16"/>
      <c r="I309" s="16"/>
      <c r="J309" s="16"/>
      <c r="K309" s="16"/>
      <c r="L309" s="16"/>
      <c r="M309" s="16"/>
      <c r="N309" s="16"/>
      <c r="O309" s="16"/>
      <c r="P309" s="16"/>
      <c r="Q309" s="16"/>
      <c r="R309" s="16"/>
      <c r="S309" s="16"/>
      <c r="T309" s="16"/>
      <c r="U309" s="16"/>
      <c r="V309" s="16"/>
      <c r="W309" s="16"/>
      <c r="X309" s="3"/>
      <c r="Y309" s="3"/>
      <c r="Z309" s="3"/>
      <c r="AA309" s="3"/>
      <c r="AB309" s="3"/>
      <c r="AC309" s="3"/>
      <c r="AD309" s="3"/>
      <c r="AE309" s="3"/>
      <c r="AF309" s="3"/>
      <c r="AG309" s="27"/>
      <c r="AH309" s="27"/>
      <c r="AI309" s="27"/>
      <c r="AJ309" s="27"/>
      <c r="AK309" s="27"/>
      <c r="AL309" s="16"/>
      <c r="AM309" s="31"/>
      <c r="AN309" s="31"/>
      <c r="AO309" s="31"/>
      <c r="AP309" s="31"/>
      <c r="AQ309" s="31"/>
      <c r="AR309" s="3"/>
      <c r="AS309" s="3"/>
      <c r="AT309" s="3"/>
      <c r="AU309" s="3"/>
      <c r="AV309" s="3"/>
      <c r="AW309" s="3"/>
      <c r="AX309" s="3"/>
      <c r="AY309" s="3"/>
      <c r="AZ309" s="3"/>
      <c r="BA309" s="3"/>
      <c r="BB309" s="3"/>
      <c r="BC309" s="3"/>
      <c r="BD309" s="3"/>
      <c r="BE309" s="3"/>
      <c r="BF309" s="3"/>
      <c r="BG309" s="3"/>
    </row>
    <row r="310" spans="1:59" s="4" customFormat="1">
      <c r="A310" s="17"/>
      <c r="B310" s="1"/>
      <c r="C310" s="17"/>
      <c r="D310" s="1"/>
      <c r="E310" s="3"/>
      <c r="F310" s="16"/>
      <c r="G310" s="16"/>
      <c r="H310" s="16"/>
      <c r="I310" s="16"/>
      <c r="J310" s="16"/>
      <c r="K310" s="16"/>
      <c r="L310" s="16"/>
      <c r="M310" s="16"/>
      <c r="N310" s="16"/>
      <c r="O310" s="16"/>
      <c r="P310" s="16"/>
      <c r="Q310" s="16"/>
      <c r="R310" s="16"/>
      <c r="S310" s="16"/>
      <c r="T310" s="16"/>
      <c r="U310" s="16"/>
      <c r="V310" s="16"/>
      <c r="W310" s="16"/>
      <c r="X310" s="3"/>
      <c r="Y310" s="3"/>
      <c r="Z310" s="3"/>
      <c r="AA310" s="3"/>
      <c r="AB310" s="3"/>
      <c r="AC310" s="3"/>
      <c r="AD310" s="3"/>
      <c r="AE310" s="3"/>
      <c r="AF310" s="3"/>
      <c r="AG310" s="27"/>
      <c r="AH310" s="27"/>
      <c r="AI310" s="27"/>
      <c r="AJ310" s="27"/>
      <c r="AK310" s="27"/>
      <c r="AL310" s="16"/>
      <c r="AM310" s="27"/>
      <c r="AN310" s="27"/>
      <c r="AO310" s="27"/>
      <c r="AP310" s="27"/>
      <c r="AQ310" s="27"/>
      <c r="AR310" s="3"/>
      <c r="AS310" s="3"/>
      <c r="AT310" s="3"/>
      <c r="AU310" s="3"/>
      <c r="AV310" s="3"/>
      <c r="AW310" s="3"/>
      <c r="AX310" s="3"/>
      <c r="AY310" s="3"/>
      <c r="AZ310" s="3"/>
      <c r="BA310" s="3"/>
      <c r="BB310" s="3"/>
      <c r="BC310" s="3"/>
      <c r="BD310" s="3"/>
      <c r="BE310" s="3"/>
      <c r="BF310" s="3"/>
      <c r="BG310" s="3"/>
    </row>
    <row r="311" spans="1:59" s="4" customFormat="1">
      <c r="A311" s="17"/>
      <c r="B311" s="1"/>
      <c r="C311" s="17"/>
      <c r="D311" s="1"/>
      <c r="E311" s="3"/>
      <c r="F311" s="16"/>
      <c r="G311" s="16"/>
      <c r="H311" s="16"/>
      <c r="I311" s="16"/>
      <c r="J311" s="16"/>
      <c r="K311" s="16"/>
      <c r="L311" s="16"/>
      <c r="M311" s="16"/>
      <c r="N311" s="16"/>
      <c r="O311" s="16"/>
      <c r="P311" s="16"/>
      <c r="Q311" s="16"/>
      <c r="R311" s="16"/>
      <c r="S311" s="16"/>
      <c r="T311" s="16"/>
      <c r="U311" s="16"/>
      <c r="V311" s="16"/>
      <c r="W311" s="16"/>
      <c r="X311" s="3"/>
      <c r="Y311" s="3"/>
      <c r="Z311" s="3"/>
      <c r="AA311" s="3"/>
      <c r="AB311" s="3"/>
      <c r="AC311" s="3"/>
      <c r="AD311" s="3"/>
      <c r="AE311" s="3"/>
      <c r="AF311" s="3"/>
      <c r="AG311" s="27"/>
      <c r="AH311" s="27"/>
      <c r="AI311" s="27"/>
      <c r="AJ311" s="27"/>
      <c r="AK311" s="27"/>
      <c r="AL311" s="16"/>
      <c r="AM311" s="27"/>
      <c r="AN311" s="27"/>
      <c r="AO311" s="27"/>
      <c r="AP311" s="27"/>
      <c r="AQ311" s="27"/>
      <c r="AR311" s="3"/>
      <c r="AS311" s="3"/>
      <c r="AT311" s="3"/>
      <c r="AU311" s="3"/>
      <c r="AV311" s="3"/>
      <c r="AW311" s="3"/>
      <c r="AX311" s="3"/>
      <c r="AY311" s="3"/>
      <c r="AZ311" s="3"/>
      <c r="BA311" s="3"/>
      <c r="BB311" s="3"/>
      <c r="BC311" s="3"/>
      <c r="BD311" s="3"/>
      <c r="BE311" s="3"/>
      <c r="BF311" s="3"/>
      <c r="BG311" s="3"/>
    </row>
    <row r="312" spans="1:59" s="4" customFormat="1">
      <c r="A312" s="17"/>
      <c r="B312" s="1"/>
      <c r="C312" s="17"/>
      <c r="D312" s="1"/>
      <c r="E312" s="3"/>
      <c r="F312" s="16"/>
      <c r="G312" s="16"/>
      <c r="H312" s="16"/>
      <c r="I312" s="16"/>
      <c r="J312" s="16"/>
      <c r="K312" s="16"/>
      <c r="L312" s="16"/>
      <c r="M312" s="16"/>
      <c r="N312" s="16"/>
      <c r="O312" s="16"/>
      <c r="P312" s="16"/>
      <c r="Q312" s="16"/>
      <c r="R312" s="16"/>
      <c r="S312" s="16"/>
      <c r="T312" s="16"/>
      <c r="U312" s="16"/>
      <c r="V312" s="16"/>
      <c r="W312" s="16"/>
      <c r="X312" s="3"/>
      <c r="Y312" s="3"/>
      <c r="Z312" s="3"/>
      <c r="AA312" s="3"/>
      <c r="AB312" s="3"/>
      <c r="AC312" s="3"/>
      <c r="AD312" s="3"/>
      <c r="AE312" s="3"/>
      <c r="AF312" s="3"/>
      <c r="AG312" s="27"/>
      <c r="AH312" s="27"/>
      <c r="AI312" s="27"/>
      <c r="AJ312" s="27"/>
      <c r="AK312" s="27"/>
      <c r="AL312" s="16"/>
      <c r="AM312" s="27"/>
      <c r="AN312" s="27"/>
      <c r="AO312" s="27"/>
      <c r="AP312" s="27"/>
      <c r="AQ312" s="27"/>
      <c r="AR312" s="3"/>
      <c r="AS312" s="3"/>
      <c r="AT312" s="3"/>
      <c r="AU312" s="3"/>
      <c r="AV312" s="3"/>
      <c r="AW312" s="3"/>
      <c r="AX312" s="3"/>
      <c r="AY312" s="3"/>
      <c r="AZ312" s="3"/>
      <c r="BA312" s="3"/>
      <c r="BB312" s="3"/>
      <c r="BC312" s="3"/>
      <c r="BD312" s="3"/>
      <c r="BE312" s="3"/>
      <c r="BF312" s="3"/>
      <c r="BG312" s="3"/>
    </row>
    <row r="313" spans="1:59" s="4" customFormat="1">
      <c r="A313" s="17"/>
      <c r="B313" s="1"/>
      <c r="C313" s="17"/>
      <c r="D313" s="1"/>
      <c r="E313" s="3"/>
      <c r="F313" s="16"/>
      <c r="G313" s="16"/>
      <c r="H313" s="16"/>
      <c r="I313" s="16"/>
      <c r="J313" s="16"/>
      <c r="K313" s="16"/>
      <c r="L313" s="16"/>
      <c r="M313" s="16"/>
      <c r="N313" s="16"/>
      <c r="O313" s="16"/>
      <c r="P313" s="16"/>
      <c r="Q313" s="16"/>
      <c r="R313" s="16"/>
      <c r="S313" s="16"/>
      <c r="T313" s="16"/>
      <c r="U313" s="16"/>
      <c r="V313" s="16"/>
      <c r="W313" s="16"/>
      <c r="X313" s="3"/>
      <c r="Y313" s="3"/>
      <c r="Z313" s="3"/>
      <c r="AA313" s="3"/>
      <c r="AB313" s="3"/>
      <c r="AC313" s="3"/>
      <c r="AD313" s="3"/>
      <c r="AE313" s="3"/>
      <c r="AF313" s="3"/>
      <c r="AG313" s="27"/>
      <c r="AH313" s="27"/>
      <c r="AI313" s="27"/>
      <c r="AJ313" s="27"/>
      <c r="AK313" s="27"/>
      <c r="AL313" s="16"/>
      <c r="AM313" s="27"/>
      <c r="AN313" s="27"/>
      <c r="AO313" s="27"/>
      <c r="AP313" s="27"/>
      <c r="AQ313" s="27"/>
      <c r="AR313" s="3"/>
      <c r="AS313" s="3"/>
      <c r="AT313" s="3"/>
      <c r="AU313" s="3"/>
      <c r="AV313" s="3"/>
      <c r="AW313" s="3"/>
      <c r="AX313" s="3"/>
      <c r="AY313" s="3"/>
      <c r="AZ313" s="3"/>
      <c r="BA313" s="3"/>
      <c r="BB313" s="3"/>
      <c r="BC313" s="3"/>
      <c r="BD313" s="3"/>
      <c r="BE313" s="3"/>
      <c r="BF313" s="3"/>
      <c r="BG313" s="3"/>
    </row>
    <row r="314" spans="1:59" s="4" customFormat="1">
      <c r="A314" s="17"/>
      <c r="B314" s="1"/>
      <c r="C314" s="17"/>
      <c r="D314" s="1"/>
      <c r="E314" s="3"/>
      <c r="F314" s="16"/>
      <c r="G314" s="16"/>
      <c r="H314" s="16"/>
      <c r="I314" s="16"/>
      <c r="J314" s="16"/>
      <c r="K314" s="16"/>
      <c r="L314" s="16"/>
      <c r="M314" s="16"/>
      <c r="N314" s="16"/>
      <c r="O314" s="16"/>
      <c r="P314" s="16"/>
      <c r="Q314" s="16"/>
      <c r="R314" s="16"/>
      <c r="S314" s="16"/>
      <c r="T314" s="16"/>
      <c r="U314" s="16"/>
      <c r="V314" s="16"/>
      <c r="W314" s="16"/>
      <c r="X314" s="3"/>
      <c r="Y314" s="3"/>
      <c r="Z314" s="3"/>
      <c r="AA314" s="3"/>
      <c r="AB314" s="3"/>
      <c r="AC314" s="3"/>
      <c r="AD314" s="3"/>
      <c r="AE314" s="3"/>
      <c r="AF314" s="3"/>
      <c r="AG314" s="27"/>
      <c r="AH314" s="27"/>
      <c r="AI314" s="27"/>
      <c r="AJ314" s="27"/>
      <c r="AK314" s="27"/>
      <c r="AL314" s="16"/>
      <c r="AM314" s="27"/>
      <c r="AN314" s="27"/>
      <c r="AO314" s="27"/>
      <c r="AP314" s="27"/>
      <c r="AQ314" s="27"/>
      <c r="AR314" s="3"/>
      <c r="AS314" s="3"/>
      <c r="AT314" s="3"/>
      <c r="AU314" s="3"/>
      <c r="AV314" s="3"/>
      <c r="AW314" s="3"/>
      <c r="AX314" s="3"/>
      <c r="AY314" s="3"/>
      <c r="AZ314" s="3"/>
      <c r="BA314" s="3"/>
      <c r="BB314" s="3"/>
      <c r="BC314" s="3"/>
      <c r="BD314" s="3"/>
      <c r="BE314" s="3"/>
      <c r="BF314" s="3"/>
      <c r="BG314" s="3"/>
    </row>
    <row r="315" spans="1:59" s="4" customFormat="1">
      <c r="A315" s="17"/>
      <c r="B315" s="1"/>
      <c r="C315" s="17"/>
      <c r="D315" s="1"/>
      <c r="E315" s="3"/>
      <c r="F315" s="16"/>
      <c r="G315" s="16"/>
      <c r="H315" s="16"/>
      <c r="I315" s="16"/>
      <c r="J315" s="16"/>
      <c r="K315" s="16"/>
      <c r="L315" s="16"/>
      <c r="M315" s="16"/>
      <c r="N315" s="16"/>
      <c r="O315" s="16"/>
      <c r="P315" s="16"/>
      <c r="Q315" s="16"/>
      <c r="R315" s="16"/>
      <c r="S315" s="16"/>
      <c r="T315" s="16"/>
      <c r="U315" s="16"/>
      <c r="V315" s="16"/>
      <c r="W315" s="16"/>
      <c r="X315" s="3"/>
      <c r="Y315" s="3"/>
      <c r="Z315" s="3"/>
      <c r="AA315" s="3"/>
      <c r="AB315" s="3"/>
      <c r="AC315" s="3"/>
      <c r="AD315" s="3"/>
      <c r="AE315" s="3"/>
      <c r="AF315" s="3"/>
      <c r="AG315" s="27"/>
      <c r="AH315" s="27"/>
      <c r="AI315" s="27"/>
      <c r="AJ315" s="27"/>
      <c r="AK315" s="27"/>
      <c r="AL315" s="16"/>
      <c r="AM315" s="27"/>
      <c r="AN315" s="27"/>
      <c r="AO315" s="27"/>
      <c r="AP315" s="27"/>
      <c r="AQ315" s="27"/>
      <c r="AR315" s="3"/>
      <c r="AS315" s="3"/>
      <c r="AT315" s="3"/>
      <c r="AU315" s="3"/>
      <c r="AV315" s="3"/>
      <c r="AW315" s="3"/>
      <c r="AX315" s="3"/>
      <c r="AY315" s="3"/>
      <c r="AZ315" s="3"/>
      <c r="BA315" s="3"/>
      <c r="BB315" s="3"/>
      <c r="BC315" s="3"/>
      <c r="BD315" s="3"/>
      <c r="BE315" s="3"/>
      <c r="BF315" s="3"/>
      <c r="BG315" s="3"/>
    </row>
    <row r="316" spans="1:59" s="4" customFormat="1">
      <c r="A316" s="17"/>
      <c r="B316" s="1"/>
      <c r="C316" s="17"/>
      <c r="D316" s="1"/>
      <c r="E316" s="3"/>
      <c r="F316" s="16"/>
      <c r="G316" s="16"/>
      <c r="H316" s="16"/>
      <c r="I316" s="16"/>
      <c r="J316" s="16"/>
      <c r="K316" s="16"/>
      <c r="L316" s="16"/>
      <c r="M316" s="16"/>
      <c r="N316" s="16"/>
      <c r="O316" s="16"/>
      <c r="P316" s="16"/>
      <c r="Q316" s="16"/>
      <c r="R316" s="16"/>
      <c r="S316" s="16"/>
      <c r="T316" s="16"/>
      <c r="U316" s="16"/>
      <c r="V316" s="16"/>
      <c r="W316" s="16"/>
      <c r="X316" s="3"/>
      <c r="Y316" s="3"/>
      <c r="Z316" s="3"/>
      <c r="AA316" s="3"/>
      <c r="AB316" s="3"/>
      <c r="AC316" s="3"/>
      <c r="AD316" s="3"/>
      <c r="AE316" s="3"/>
      <c r="AF316" s="3"/>
      <c r="AG316" s="27"/>
      <c r="AH316" s="27"/>
      <c r="AI316" s="27"/>
      <c r="AJ316" s="27"/>
      <c r="AK316" s="27"/>
      <c r="AL316" s="16"/>
      <c r="AM316" s="27"/>
      <c r="AN316" s="27"/>
      <c r="AO316" s="27"/>
      <c r="AP316" s="27"/>
      <c r="AQ316" s="27"/>
      <c r="AR316" s="3"/>
      <c r="AS316" s="3"/>
      <c r="AT316" s="3"/>
      <c r="AU316" s="3"/>
      <c r="AV316" s="3"/>
      <c r="AW316" s="3"/>
      <c r="AX316" s="3"/>
      <c r="AY316" s="3"/>
      <c r="AZ316" s="3"/>
      <c r="BA316" s="3"/>
      <c r="BB316" s="3"/>
      <c r="BC316" s="3"/>
      <c r="BD316" s="3"/>
      <c r="BE316" s="3"/>
      <c r="BF316" s="3"/>
      <c r="BG316" s="3"/>
    </row>
    <row r="317" spans="1:59" s="4" customFormat="1">
      <c r="A317" s="17"/>
      <c r="B317" s="1"/>
      <c r="C317" s="17"/>
      <c r="D317" s="1"/>
      <c r="E317" s="3"/>
      <c r="F317" s="16"/>
      <c r="G317" s="16"/>
      <c r="H317" s="16"/>
      <c r="I317" s="16"/>
      <c r="J317" s="16"/>
      <c r="K317" s="16"/>
      <c r="L317" s="16"/>
      <c r="M317" s="16"/>
      <c r="N317" s="16"/>
      <c r="O317" s="16"/>
      <c r="P317" s="16"/>
      <c r="Q317" s="16"/>
      <c r="R317" s="16"/>
      <c r="S317" s="16"/>
      <c r="T317" s="16"/>
      <c r="U317" s="16"/>
      <c r="V317" s="16"/>
      <c r="W317" s="16"/>
      <c r="X317" s="3"/>
      <c r="Y317" s="3"/>
      <c r="Z317" s="3"/>
      <c r="AA317" s="3"/>
      <c r="AB317" s="3"/>
      <c r="AC317" s="3"/>
      <c r="AD317" s="3"/>
      <c r="AE317" s="3"/>
      <c r="AF317" s="3"/>
      <c r="AG317" s="27"/>
      <c r="AH317" s="27"/>
      <c r="AI317" s="27"/>
      <c r="AJ317" s="27"/>
      <c r="AK317" s="27"/>
      <c r="AL317" s="16"/>
      <c r="AM317" s="27"/>
      <c r="AN317" s="27"/>
      <c r="AO317" s="27"/>
      <c r="AP317" s="27"/>
      <c r="AQ317" s="27"/>
      <c r="AR317" s="3"/>
      <c r="AS317" s="3"/>
      <c r="AT317" s="3"/>
      <c r="AU317" s="3"/>
      <c r="AV317" s="3"/>
      <c r="AW317" s="3"/>
      <c r="AX317" s="3"/>
      <c r="AY317" s="3"/>
      <c r="AZ317" s="3"/>
      <c r="BA317" s="3"/>
      <c r="BB317" s="3"/>
      <c r="BC317" s="3"/>
      <c r="BD317" s="3"/>
      <c r="BE317" s="3"/>
      <c r="BF317" s="3"/>
      <c r="BG317" s="3"/>
    </row>
    <row r="318" spans="1:59" s="4" customFormat="1">
      <c r="A318" s="17"/>
      <c r="B318" s="1"/>
      <c r="C318" s="17"/>
      <c r="D318" s="1"/>
      <c r="E318" s="3"/>
      <c r="F318" s="16"/>
      <c r="G318" s="16"/>
      <c r="H318" s="16"/>
      <c r="I318" s="16"/>
      <c r="J318" s="16"/>
      <c r="K318" s="16"/>
      <c r="L318" s="16"/>
      <c r="M318" s="16"/>
      <c r="N318" s="16"/>
      <c r="O318" s="16"/>
      <c r="P318" s="16"/>
      <c r="Q318" s="16"/>
      <c r="R318" s="16"/>
      <c r="S318" s="16"/>
      <c r="T318" s="16"/>
      <c r="U318" s="16"/>
      <c r="V318" s="16"/>
      <c r="W318" s="16"/>
      <c r="X318" s="3"/>
      <c r="Y318" s="3"/>
      <c r="Z318" s="3"/>
      <c r="AA318" s="3"/>
      <c r="AB318" s="3"/>
      <c r="AC318" s="3"/>
      <c r="AD318" s="3"/>
      <c r="AE318" s="3"/>
      <c r="AF318" s="3"/>
      <c r="AG318" s="27"/>
      <c r="AH318" s="27"/>
      <c r="AI318" s="27"/>
      <c r="AJ318" s="27"/>
      <c r="AK318" s="27"/>
      <c r="AL318" s="16"/>
      <c r="AM318" s="27"/>
      <c r="AN318" s="27"/>
      <c r="AO318" s="27"/>
      <c r="AP318" s="27"/>
      <c r="AQ318" s="27"/>
      <c r="AR318" s="3"/>
      <c r="AS318" s="3"/>
      <c r="AT318" s="3"/>
      <c r="AU318" s="3"/>
      <c r="AV318" s="3"/>
      <c r="AW318" s="3"/>
      <c r="AX318" s="3"/>
      <c r="AY318" s="3"/>
      <c r="AZ318" s="3"/>
      <c r="BA318" s="3"/>
      <c r="BB318" s="3"/>
      <c r="BC318" s="3"/>
      <c r="BD318" s="3"/>
      <c r="BE318" s="3"/>
      <c r="BF318" s="3"/>
      <c r="BG318" s="3"/>
    </row>
    <row r="319" spans="1:59" s="4" customFormat="1">
      <c r="A319" s="17"/>
      <c r="B319" s="1"/>
      <c r="C319" s="17"/>
      <c r="D319" s="1"/>
      <c r="E319" s="3"/>
      <c r="F319" s="16"/>
      <c r="G319" s="16"/>
      <c r="H319" s="16"/>
      <c r="I319" s="16"/>
      <c r="J319" s="16"/>
      <c r="K319" s="16"/>
      <c r="L319" s="16"/>
      <c r="M319" s="16"/>
      <c r="N319" s="16"/>
      <c r="O319" s="16"/>
      <c r="P319" s="16"/>
      <c r="Q319" s="16"/>
      <c r="R319" s="16"/>
      <c r="S319" s="16"/>
      <c r="T319" s="16"/>
      <c r="U319" s="16"/>
      <c r="V319" s="16"/>
      <c r="W319" s="16"/>
      <c r="X319" s="3"/>
      <c r="Y319" s="3"/>
      <c r="Z319" s="3"/>
      <c r="AA319" s="3"/>
      <c r="AB319" s="3"/>
      <c r="AC319" s="3"/>
      <c r="AD319" s="3"/>
      <c r="AE319" s="3"/>
      <c r="AF319" s="3"/>
      <c r="AG319" s="27"/>
      <c r="AH319" s="27"/>
      <c r="AI319" s="27"/>
      <c r="AJ319" s="27"/>
      <c r="AK319" s="27"/>
      <c r="AL319" s="16"/>
      <c r="AM319" s="27"/>
      <c r="AN319" s="27"/>
      <c r="AO319" s="27"/>
      <c r="AP319" s="27"/>
      <c r="AQ319" s="27"/>
      <c r="AR319" s="3"/>
      <c r="AS319" s="3"/>
      <c r="AT319" s="3"/>
      <c r="AU319" s="3"/>
      <c r="AV319" s="3"/>
      <c r="AW319" s="3"/>
      <c r="AX319" s="3"/>
      <c r="AY319" s="3"/>
      <c r="AZ319" s="3"/>
      <c r="BA319" s="3"/>
      <c r="BB319" s="3"/>
      <c r="BC319" s="3"/>
      <c r="BD319" s="3"/>
      <c r="BE319" s="3"/>
      <c r="BF319" s="3"/>
      <c r="BG319" s="3"/>
    </row>
    <row r="320" spans="1:59" s="4" customFormat="1">
      <c r="A320" s="17"/>
      <c r="B320" s="1"/>
      <c r="C320" s="17"/>
      <c r="D320" s="1"/>
      <c r="E320" s="3"/>
      <c r="F320" s="16"/>
      <c r="G320" s="16"/>
      <c r="H320" s="16"/>
      <c r="I320" s="16"/>
      <c r="J320" s="16"/>
      <c r="K320" s="16"/>
      <c r="L320" s="16"/>
      <c r="M320" s="16"/>
      <c r="N320" s="16"/>
      <c r="O320" s="16"/>
      <c r="P320" s="16"/>
      <c r="Q320" s="16"/>
      <c r="R320" s="16"/>
      <c r="S320" s="16"/>
      <c r="T320" s="16"/>
      <c r="U320" s="16"/>
      <c r="V320" s="16"/>
      <c r="W320" s="16"/>
      <c r="X320" s="3"/>
      <c r="Y320" s="3"/>
      <c r="Z320" s="3"/>
      <c r="AA320" s="3"/>
      <c r="AB320" s="3"/>
      <c r="AC320" s="3"/>
      <c r="AD320" s="3"/>
      <c r="AE320" s="3"/>
      <c r="AF320" s="3"/>
      <c r="AG320" s="27"/>
      <c r="AH320" s="27"/>
      <c r="AI320" s="27"/>
      <c r="AJ320" s="27"/>
      <c r="AK320" s="27"/>
      <c r="AL320" s="16"/>
      <c r="AM320" s="27"/>
      <c r="AN320" s="27"/>
      <c r="AO320" s="27"/>
      <c r="AP320" s="27"/>
      <c r="AQ320" s="27"/>
      <c r="AR320" s="3"/>
      <c r="AS320" s="3"/>
      <c r="AT320" s="3"/>
      <c r="AU320" s="3"/>
      <c r="AV320" s="3"/>
      <c r="AW320" s="3"/>
      <c r="AX320" s="3"/>
      <c r="AY320" s="3"/>
      <c r="AZ320" s="3"/>
      <c r="BA320" s="3"/>
      <c r="BB320" s="3"/>
      <c r="BC320" s="3"/>
      <c r="BD320" s="3"/>
      <c r="BE320" s="3"/>
      <c r="BF320" s="3"/>
      <c r="BG320" s="3"/>
    </row>
    <row r="321" spans="1:59" s="4" customFormat="1">
      <c r="A321" s="17"/>
      <c r="B321" s="1"/>
      <c r="C321" s="17"/>
      <c r="D321" s="1"/>
      <c r="E321" s="3"/>
      <c r="F321" s="16"/>
      <c r="G321" s="16"/>
      <c r="H321" s="16"/>
      <c r="I321" s="16"/>
      <c r="J321" s="16"/>
      <c r="K321" s="16"/>
      <c r="L321" s="16"/>
      <c r="M321" s="16"/>
      <c r="N321" s="16"/>
      <c r="O321" s="16"/>
      <c r="P321" s="16"/>
      <c r="Q321" s="16"/>
      <c r="R321" s="16"/>
      <c r="S321" s="16"/>
      <c r="T321" s="16"/>
      <c r="U321" s="16"/>
      <c r="V321" s="16"/>
      <c r="W321" s="16"/>
      <c r="X321" s="3"/>
      <c r="Y321" s="3"/>
      <c r="Z321" s="3"/>
      <c r="AA321" s="3"/>
      <c r="AB321" s="3"/>
      <c r="AC321" s="3"/>
      <c r="AD321" s="3"/>
      <c r="AE321" s="3"/>
      <c r="AF321" s="3"/>
      <c r="AG321" s="27"/>
      <c r="AH321" s="27"/>
      <c r="AI321" s="27"/>
      <c r="AJ321" s="27"/>
      <c r="AK321" s="27"/>
      <c r="AL321" s="16"/>
      <c r="AM321" s="27"/>
      <c r="AN321" s="27"/>
      <c r="AO321" s="27"/>
      <c r="AP321" s="27"/>
      <c r="AQ321" s="27"/>
      <c r="AR321" s="3"/>
      <c r="AS321" s="3"/>
      <c r="AT321" s="3"/>
      <c r="AU321" s="3"/>
      <c r="AV321" s="3"/>
      <c r="AW321" s="3"/>
      <c r="AX321" s="3"/>
      <c r="AY321" s="3"/>
      <c r="AZ321" s="3"/>
      <c r="BA321" s="3"/>
      <c r="BB321" s="3"/>
      <c r="BC321" s="3"/>
      <c r="BD321" s="3"/>
      <c r="BE321" s="3"/>
      <c r="BF321" s="3"/>
      <c r="BG321" s="3"/>
    </row>
    <row r="322" spans="1:59" s="4" customFormat="1">
      <c r="A322" s="17"/>
      <c r="B322" s="1"/>
      <c r="C322" s="17"/>
      <c r="D322" s="1"/>
      <c r="E322" s="3"/>
      <c r="F322" s="16"/>
      <c r="G322" s="16"/>
      <c r="H322" s="16"/>
      <c r="I322" s="16"/>
      <c r="J322" s="16"/>
      <c r="K322" s="16"/>
      <c r="L322" s="16"/>
      <c r="M322" s="16"/>
      <c r="N322" s="16"/>
      <c r="O322" s="16"/>
      <c r="P322" s="16"/>
      <c r="Q322" s="16"/>
      <c r="R322" s="16"/>
      <c r="S322" s="16"/>
      <c r="T322" s="16"/>
      <c r="U322" s="16"/>
      <c r="V322" s="16"/>
      <c r="W322" s="16"/>
      <c r="X322" s="3"/>
      <c r="Y322" s="3"/>
      <c r="Z322" s="3"/>
      <c r="AA322" s="3"/>
      <c r="AB322" s="3"/>
      <c r="AC322" s="3"/>
      <c r="AD322" s="3"/>
      <c r="AE322" s="3"/>
      <c r="AF322" s="3"/>
      <c r="AG322" s="27"/>
      <c r="AH322" s="27"/>
      <c r="AI322" s="27"/>
      <c r="AJ322" s="27"/>
      <c r="AK322" s="27"/>
      <c r="AL322" s="16"/>
      <c r="AM322" s="27"/>
      <c r="AN322" s="27"/>
      <c r="AO322" s="27"/>
      <c r="AP322" s="27"/>
      <c r="AQ322" s="27"/>
      <c r="AR322" s="3"/>
      <c r="AS322" s="3"/>
      <c r="AT322" s="3"/>
      <c r="AU322" s="3"/>
      <c r="AV322" s="3"/>
      <c r="AW322" s="3"/>
      <c r="AX322" s="3"/>
      <c r="AY322" s="3"/>
      <c r="AZ322" s="3"/>
      <c r="BA322" s="3"/>
      <c r="BB322" s="3"/>
      <c r="BC322" s="3"/>
      <c r="BD322" s="3"/>
      <c r="BE322" s="3"/>
      <c r="BF322" s="3"/>
      <c r="BG322" s="3"/>
    </row>
    <row r="323" spans="1:59" s="4" customFormat="1">
      <c r="A323" s="17"/>
      <c r="B323" s="1"/>
      <c r="C323" s="17"/>
      <c r="D323" s="1"/>
      <c r="E323" s="3"/>
      <c r="F323" s="16"/>
      <c r="G323" s="16"/>
      <c r="H323" s="16"/>
      <c r="I323" s="16"/>
      <c r="J323" s="16"/>
      <c r="K323" s="16"/>
      <c r="L323" s="16"/>
      <c r="M323" s="16"/>
      <c r="N323" s="16"/>
      <c r="O323" s="16"/>
      <c r="P323" s="16"/>
      <c r="Q323" s="16"/>
      <c r="R323" s="16"/>
      <c r="S323" s="16"/>
      <c r="T323" s="16"/>
      <c r="U323" s="16"/>
      <c r="V323" s="16"/>
      <c r="W323" s="16"/>
      <c r="X323" s="3"/>
      <c r="Y323" s="3"/>
      <c r="Z323" s="3"/>
      <c r="AA323" s="3"/>
      <c r="AB323" s="3"/>
      <c r="AC323" s="3"/>
      <c r="AD323" s="3"/>
      <c r="AE323" s="3"/>
      <c r="AF323" s="3"/>
      <c r="AG323" s="27"/>
      <c r="AH323" s="27"/>
      <c r="AI323" s="27"/>
      <c r="AJ323" s="27"/>
      <c r="AK323" s="27"/>
      <c r="AL323" s="16"/>
      <c r="AM323" s="27"/>
      <c r="AN323" s="27"/>
      <c r="AO323" s="27"/>
      <c r="AP323" s="27"/>
      <c r="AQ323" s="27"/>
      <c r="AR323" s="3"/>
      <c r="AS323" s="3"/>
      <c r="AT323" s="3"/>
      <c r="AU323" s="3"/>
      <c r="AV323" s="3"/>
      <c r="AW323" s="3"/>
      <c r="AX323" s="3"/>
      <c r="AY323" s="3"/>
      <c r="AZ323" s="3"/>
      <c r="BA323" s="3"/>
      <c r="BB323" s="3"/>
      <c r="BC323" s="3"/>
      <c r="BD323" s="3"/>
      <c r="BE323" s="3"/>
      <c r="BF323" s="3"/>
      <c r="BG323" s="3"/>
    </row>
    <row r="324" spans="1:59" s="4" customFormat="1">
      <c r="A324" s="17"/>
      <c r="B324" s="1"/>
      <c r="C324" s="17"/>
      <c r="D324" s="1"/>
      <c r="E324" s="3"/>
      <c r="F324" s="16"/>
      <c r="G324" s="16"/>
      <c r="H324" s="16"/>
      <c r="I324" s="16"/>
      <c r="J324" s="16"/>
      <c r="K324" s="16"/>
      <c r="L324" s="16"/>
      <c r="M324" s="16"/>
      <c r="N324" s="16"/>
      <c r="O324" s="16"/>
      <c r="P324" s="16"/>
      <c r="Q324" s="16"/>
      <c r="R324" s="16"/>
      <c r="S324" s="16"/>
      <c r="T324" s="16"/>
      <c r="U324" s="16"/>
      <c r="V324" s="16"/>
      <c r="W324" s="16"/>
      <c r="X324" s="3"/>
      <c r="Y324" s="3"/>
      <c r="Z324" s="3"/>
      <c r="AA324" s="3"/>
      <c r="AB324" s="3"/>
      <c r="AC324" s="3"/>
      <c r="AD324" s="3"/>
      <c r="AE324" s="3"/>
      <c r="AF324" s="3"/>
      <c r="AG324" s="27"/>
      <c r="AH324" s="27"/>
      <c r="AI324" s="27"/>
      <c r="AJ324" s="27"/>
      <c r="AK324" s="27"/>
      <c r="AL324" s="16"/>
      <c r="AM324" s="27"/>
      <c r="AN324" s="27"/>
      <c r="AO324" s="27"/>
      <c r="AP324" s="27"/>
      <c r="AQ324" s="27"/>
      <c r="AR324" s="3"/>
      <c r="AS324" s="3"/>
      <c r="AT324" s="3"/>
      <c r="AU324" s="3"/>
      <c r="AV324" s="3"/>
      <c r="AW324" s="3"/>
      <c r="AX324" s="3"/>
      <c r="AY324" s="3"/>
      <c r="AZ324" s="3"/>
      <c r="BA324" s="3"/>
      <c r="BB324" s="3"/>
      <c r="BC324" s="3"/>
      <c r="BD324" s="3"/>
      <c r="BE324" s="3"/>
      <c r="BF324" s="3"/>
      <c r="BG324" s="3"/>
    </row>
    <row r="325" spans="1:59" s="4" customFormat="1">
      <c r="A325" s="17"/>
      <c r="B325" s="1"/>
      <c r="C325" s="17"/>
      <c r="D325" s="1"/>
      <c r="E325" s="3"/>
      <c r="F325" s="16"/>
      <c r="G325" s="16"/>
      <c r="H325" s="16"/>
      <c r="I325" s="16"/>
      <c r="J325" s="16"/>
      <c r="K325" s="16"/>
      <c r="L325" s="16"/>
      <c r="M325" s="16"/>
      <c r="N325" s="16"/>
      <c r="O325" s="16"/>
      <c r="P325" s="16"/>
      <c r="Q325" s="16"/>
      <c r="R325" s="16"/>
      <c r="S325" s="16"/>
      <c r="T325" s="16"/>
      <c r="U325" s="16"/>
      <c r="V325" s="16"/>
      <c r="W325" s="16"/>
      <c r="X325" s="3"/>
      <c r="Y325" s="3"/>
      <c r="Z325" s="3"/>
      <c r="AA325" s="3"/>
      <c r="AB325" s="3"/>
      <c r="AC325" s="3"/>
      <c r="AD325" s="3"/>
      <c r="AE325" s="3"/>
      <c r="AF325" s="3"/>
      <c r="AG325" s="27"/>
      <c r="AH325" s="27"/>
      <c r="AI325" s="27"/>
      <c r="AJ325" s="27"/>
      <c r="AK325" s="27"/>
      <c r="AL325" s="16"/>
      <c r="AM325" s="27"/>
      <c r="AN325" s="27"/>
      <c r="AO325" s="27"/>
      <c r="AP325" s="27"/>
      <c r="AQ325" s="27"/>
      <c r="AR325" s="3"/>
      <c r="AS325" s="3"/>
      <c r="AT325" s="3"/>
      <c r="AU325" s="3"/>
      <c r="AV325" s="3"/>
      <c r="AW325" s="3"/>
      <c r="AX325" s="3"/>
      <c r="AY325" s="3"/>
      <c r="AZ325" s="3"/>
      <c r="BA325" s="3"/>
      <c r="BB325" s="3"/>
      <c r="BC325" s="3"/>
      <c r="BD325" s="3"/>
      <c r="BE325" s="3"/>
      <c r="BF325" s="3"/>
      <c r="BG325" s="3"/>
    </row>
    <row r="326" spans="1:59" s="4" customFormat="1">
      <c r="A326" s="17"/>
      <c r="B326" s="1"/>
      <c r="C326" s="17"/>
      <c r="D326" s="1"/>
      <c r="E326" s="3"/>
      <c r="F326" s="16"/>
      <c r="G326" s="16"/>
      <c r="H326" s="16"/>
      <c r="I326" s="16"/>
      <c r="J326" s="16"/>
      <c r="K326" s="16"/>
      <c r="L326" s="16"/>
      <c r="M326" s="16"/>
      <c r="N326" s="16"/>
      <c r="O326" s="16"/>
      <c r="P326" s="16"/>
      <c r="Q326" s="16"/>
      <c r="R326" s="16"/>
      <c r="S326" s="16"/>
      <c r="T326" s="16"/>
      <c r="U326" s="16"/>
      <c r="V326" s="16"/>
      <c r="W326" s="16"/>
      <c r="X326" s="3"/>
      <c r="Y326" s="3"/>
      <c r="Z326" s="3"/>
      <c r="AA326" s="3"/>
      <c r="AB326" s="3"/>
      <c r="AC326" s="3"/>
      <c r="AD326" s="3"/>
      <c r="AE326" s="3"/>
      <c r="AF326" s="3"/>
      <c r="AG326" s="27"/>
      <c r="AH326" s="27"/>
      <c r="AI326" s="27"/>
      <c r="AJ326" s="27"/>
      <c r="AK326" s="27"/>
      <c r="AL326" s="16"/>
      <c r="AM326" s="27"/>
      <c r="AN326" s="27"/>
      <c r="AO326" s="27"/>
      <c r="AP326" s="27"/>
      <c r="AQ326" s="27"/>
      <c r="AR326" s="3"/>
      <c r="AS326" s="3"/>
      <c r="AT326" s="3"/>
      <c r="AU326" s="3"/>
      <c r="AV326" s="3"/>
      <c r="AW326" s="3"/>
      <c r="AX326" s="3"/>
      <c r="AY326" s="3"/>
      <c r="AZ326" s="3"/>
      <c r="BA326" s="3"/>
      <c r="BB326" s="3"/>
      <c r="BC326" s="3"/>
      <c r="BD326" s="3"/>
      <c r="BE326" s="3"/>
      <c r="BF326" s="3"/>
      <c r="BG326" s="3"/>
    </row>
    <row r="327" spans="1:59" s="4" customFormat="1">
      <c r="A327" s="17"/>
      <c r="B327" s="1"/>
      <c r="C327" s="17"/>
      <c r="D327" s="1"/>
      <c r="E327" s="203"/>
      <c r="F327" s="201"/>
      <c r="G327" s="201"/>
      <c r="H327" s="201"/>
      <c r="I327" s="201"/>
      <c r="J327" s="201"/>
      <c r="K327" s="201"/>
      <c r="L327" s="201"/>
      <c r="M327" s="201"/>
      <c r="N327" s="201"/>
      <c r="O327" s="201"/>
      <c r="P327" s="201"/>
      <c r="Q327" s="201"/>
      <c r="R327" s="201"/>
      <c r="S327" s="201"/>
      <c r="T327" s="201"/>
      <c r="U327" s="201"/>
      <c r="V327" s="201"/>
      <c r="W327" s="201"/>
      <c r="X327" s="203"/>
      <c r="Y327" s="203"/>
      <c r="Z327" s="203"/>
      <c r="AA327" s="203"/>
      <c r="AB327" s="203"/>
      <c r="AC327" s="203"/>
      <c r="AD327" s="203"/>
      <c r="AE327" s="203"/>
      <c r="AF327" s="203"/>
      <c r="AG327" s="205"/>
      <c r="AH327" s="205"/>
      <c r="AI327" s="205"/>
      <c r="AJ327" s="205"/>
      <c r="AK327" s="205"/>
      <c r="AL327" s="201"/>
      <c r="AM327" s="205"/>
      <c r="AN327" s="205"/>
      <c r="AO327" s="205"/>
      <c r="AP327" s="205"/>
      <c r="AQ327" s="205"/>
      <c r="AR327" s="203"/>
      <c r="AS327" s="203"/>
      <c r="AT327" s="203"/>
      <c r="AU327" s="203"/>
      <c r="AV327" s="203"/>
      <c r="AW327" s="203"/>
      <c r="AX327" s="203"/>
      <c r="AY327" s="203"/>
      <c r="AZ327" s="203"/>
      <c r="BA327" s="203"/>
      <c r="BB327" s="203"/>
      <c r="BC327" s="203"/>
      <c r="BD327" s="203"/>
      <c r="BE327" s="203"/>
      <c r="BF327" s="203"/>
      <c r="BG327" s="203"/>
    </row>
    <row r="328" spans="1:59" s="4" customFormat="1">
      <c r="A328" s="17"/>
      <c r="B328" s="1"/>
      <c r="C328" s="17"/>
      <c r="D328" s="1"/>
      <c r="E328" s="203"/>
      <c r="F328" s="201"/>
      <c r="G328" s="201"/>
      <c r="H328" s="201"/>
      <c r="I328" s="201"/>
      <c r="J328" s="201"/>
      <c r="K328" s="201"/>
      <c r="L328" s="201"/>
      <c r="M328" s="201"/>
      <c r="N328" s="201"/>
      <c r="O328" s="201"/>
      <c r="P328" s="201"/>
      <c r="Q328" s="201"/>
      <c r="R328" s="201"/>
      <c r="S328" s="201"/>
      <c r="T328" s="201"/>
      <c r="U328" s="201"/>
      <c r="V328" s="201"/>
      <c r="W328" s="201"/>
      <c r="X328" s="203"/>
      <c r="Y328" s="203"/>
      <c r="Z328" s="203"/>
      <c r="AA328" s="203"/>
      <c r="AB328" s="203"/>
      <c r="AC328" s="203"/>
      <c r="AD328" s="203"/>
      <c r="AE328" s="203"/>
      <c r="AF328" s="203"/>
      <c r="AG328" s="205"/>
      <c r="AH328" s="205"/>
      <c r="AI328" s="205"/>
      <c r="AJ328" s="205"/>
      <c r="AK328" s="205"/>
      <c r="AL328" s="201"/>
      <c r="AM328" s="205"/>
      <c r="AN328" s="205"/>
      <c r="AO328" s="205"/>
      <c r="AP328" s="205"/>
      <c r="AQ328" s="205"/>
      <c r="AR328" s="203"/>
      <c r="AS328" s="203"/>
      <c r="AT328" s="203"/>
      <c r="AU328" s="203"/>
      <c r="AV328" s="203"/>
      <c r="AW328" s="203"/>
      <c r="AX328" s="203"/>
      <c r="AY328" s="203"/>
      <c r="AZ328" s="203"/>
      <c r="BA328" s="203"/>
      <c r="BB328" s="203"/>
      <c r="BC328" s="203"/>
      <c r="BD328" s="203"/>
      <c r="BE328" s="203"/>
      <c r="BF328" s="203"/>
      <c r="BG328" s="203"/>
    </row>
    <row r="329" spans="1:59" s="4" customFormat="1">
      <c r="A329" s="17"/>
      <c r="B329" s="1"/>
      <c r="C329" s="17"/>
      <c r="D329" s="1"/>
      <c r="E329" s="203"/>
      <c r="F329" s="201"/>
      <c r="G329" s="201"/>
      <c r="H329" s="201"/>
      <c r="I329" s="201"/>
      <c r="J329" s="201"/>
      <c r="K329" s="201"/>
      <c r="L329" s="201"/>
      <c r="M329" s="201"/>
      <c r="N329" s="201"/>
      <c r="O329" s="201"/>
      <c r="P329" s="201"/>
      <c r="Q329" s="201"/>
      <c r="R329" s="201"/>
      <c r="S329" s="201"/>
      <c r="T329" s="201"/>
      <c r="U329" s="201"/>
      <c r="V329" s="201"/>
      <c r="W329" s="201"/>
      <c r="X329" s="203"/>
      <c r="Y329" s="203"/>
      <c r="Z329" s="203"/>
      <c r="AA329" s="203"/>
      <c r="AB329" s="203"/>
      <c r="AC329" s="203"/>
      <c r="AD329" s="203"/>
      <c r="AE329" s="203"/>
      <c r="AF329" s="203"/>
      <c r="AG329" s="205"/>
      <c r="AH329" s="205"/>
      <c r="AI329" s="205"/>
      <c r="AJ329" s="205"/>
      <c r="AK329" s="205"/>
      <c r="AL329" s="201"/>
      <c r="AM329" s="205"/>
      <c r="AN329" s="205"/>
      <c r="AO329" s="205"/>
      <c r="AP329" s="205"/>
      <c r="AQ329" s="205"/>
      <c r="AR329" s="203"/>
      <c r="AS329" s="203"/>
      <c r="AT329" s="203"/>
      <c r="AU329" s="203"/>
      <c r="AV329" s="203"/>
      <c r="AW329" s="203"/>
      <c r="AX329" s="203"/>
      <c r="AY329" s="203"/>
      <c r="AZ329" s="203"/>
      <c r="BA329" s="203"/>
      <c r="BB329" s="203"/>
      <c r="BC329" s="203"/>
      <c r="BD329" s="203"/>
      <c r="BE329" s="203"/>
      <c r="BF329" s="203"/>
      <c r="BG329" s="203"/>
    </row>
    <row r="330" spans="1:59" s="4" customFormat="1">
      <c r="A330" s="17"/>
      <c r="B330" s="1"/>
      <c r="C330" s="17"/>
      <c r="D330" s="1"/>
      <c r="E330" s="3"/>
      <c r="F330" s="16"/>
      <c r="G330" s="16"/>
      <c r="H330" s="16"/>
      <c r="I330" s="16"/>
      <c r="J330" s="16"/>
      <c r="K330" s="16"/>
      <c r="L330" s="16"/>
      <c r="M330" s="16"/>
      <c r="N330" s="16"/>
      <c r="O330" s="16"/>
      <c r="P330" s="16"/>
      <c r="Q330" s="16"/>
      <c r="R330" s="16"/>
      <c r="S330" s="16"/>
      <c r="T330" s="16"/>
      <c r="U330" s="16"/>
      <c r="V330" s="16"/>
      <c r="W330" s="16"/>
      <c r="X330" s="3"/>
      <c r="Y330" s="3"/>
      <c r="Z330" s="3"/>
      <c r="AA330" s="3"/>
      <c r="AB330" s="3"/>
      <c r="AC330" s="3"/>
      <c r="AD330" s="3"/>
      <c r="AE330" s="3"/>
      <c r="AF330" s="3"/>
      <c r="AG330" s="27"/>
      <c r="AH330" s="27"/>
      <c r="AI330" s="27"/>
      <c r="AJ330" s="27"/>
      <c r="AK330" s="27"/>
      <c r="AL330" s="16"/>
      <c r="AM330" s="27"/>
      <c r="AN330" s="27"/>
      <c r="AO330" s="27"/>
      <c r="AP330" s="27"/>
      <c r="AQ330" s="27"/>
      <c r="AR330" s="3"/>
      <c r="AS330" s="3"/>
      <c r="AT330" s="3"/>
      <c r="AU330" s="3"/>
      <c r="AV330" s="3"/>
      <c r="AW330" s="3"/>
      <c r="AX330" s="3"/>
      <c r="AY330" s="3"/>
      <c r="AZ330" s="3"/>
      <c r="BA330" s="3"/>
      <c r="BB330" s="3"/>
      <c r="BC330" s="3"/>
      <c r="BD330" s="3"/>
      <c r="BE330" s="3"/>
      <c r="BF330" s="3"/>
      <c r="BG330" s="3"/>
    </row>
    <row r="331" spans="1:59" s="4" customFormat="1">
      <c r="A331" s="17"/>
      <c r="B331" s="1"/>
      <c r="C331" s="17"/>
      <c r="D331" s="1"/>
      <c r="E331" s="3"/>
      <c r="F331" s="16"/>
      <c r="G331" s="16"/>
      <c r="H331" s="16"/>
      <c r="I331" s="16"/>
      <c r="J331" s="16"/>
      <c r="K331" s="16"/>
      <c r="L331" s="16"/>
      <c r="M331" s="16"/>
      <c r="N331" s="16"/>
      <c r="O331" s="16"/>
      <c r="P331" s="16"/>
      <c r="Q331" s="16"/>
      <c r="R331" s="16"/>
      <c r="S331" s="16"/>
      <c r="T331" s="16"/>
      <c r="U331" s="16"/>
      <c r="V331" s="16"/>
      <c r="W331" s="16"/>
      <c r="X331" s="3"/>
      <c r="Y331" s="3"/>
      <c r="Z331" s="3"/>
      <c r="AA331" s="3"/>
      <c r="AB331" s="3"/>
      <c r="AC331" s="3"/>
      <c r="AD331" s="3"/>
      <c r="AE331" s="3"/>
      <c r="AF331" s="3"/>
      <c r="AG331" s="27"/>
      <c r="AH331" s="27"/>
      <c r="AI331" s="27"/>
      <c r="AJ331" s="27"/>
      <c r="AK331" s="27"/>
      <c r="AL331" s="16"/>
      <c r="AM331" s="27"/>
      <c r="AN331" s="27"/>
      <c r="AO331" s="27"/>
      <c r="AP331" s="27"/>
      <c r="AQ331" s="27"/>
      <c r="AR331" s="3"/>
      <c r="AS331" s="3"/>
      <c r="AT331" s="3"/>
      <c r="AU331" s="3"/>
      <c r="AV331" s="3"/>
      <c r="AW331" s="3"/>
      <c r="AX331" s="3"/>
      <c r="AY331" s="3"/>
      <c r="AZ331" s="3"/>
      <c r="BA331" s="3"/>
      <c r="BB331" s="3"/>
      <c r="BC331" s="3"/>
      <c r="BD331" s="3"/>
      <c r="BE331" s="3"/>
      <c r="BF331" s="3"/>
      <c r="BG331" s="3"/>
    </row>
    <row r="332" spans="1:59" s="4" customFormat="1">
      <c r="A332" s="17"/>
      <c r="B332" s="1"/>
      <c r="C332" s="17"/>
      <c r="D332" s="1"/>
      <c r="E332" s="3"/>
      <c r="F332" s="16"/>
      <c r="G332" s="16"/>
      <c r="H332" s="16"/>
      <c r="I332" s="16"/>
      <c r="J332" s="16"/>
      <c r="K332" s="16"/>
      <c r="L332" s="16"/>
      <c r="M332" s="16"/>
      <c r="N332" s="16"/>
      <c r="O332" s="16"/>
      <c r="P332" s="16"/>
      <c r="Q332" s="16"/>
      <c r="R332" s="16"/>
      <c r="S332" s="16"/>
      <c r="T332" s="16"/>
      <c r="U332" s="16"/>
      <c r="V332" s="16"/>
      <c r="W332" s="16"/>
      <c r="X332" s="3"/>
      <c r="Y332" s="3"/>
      <c r="Z332" s="3"/>
      <c r="AA332" s="3"/>
      <c r="AB332" s="3"/>
      <c r="AC332" s="3"/>
      <c r="AD332" s="3"/>
      <c r="AE332" s="3"/>
      <c r="AF332" s="3"/>
      <c r="AG332" s="27"/>
      <c r="AH332" s="27"/>
      <c r="AI332" s="27"/>
      <c r="AJ332" s="27"/>
      <c r="AK332" s="27"/>
      <c r="AL332" s="16"/>
      <c r="AM332" s="27"/>
      <c r="AN332" s="27"/>
      <c r="AO332" s="27"/>
      <c r="AP332" s="27"/>
      <c r="AQ332" s="27"/>
      <c r="AR332" s="3"/>
      <c r="AS332" s="3"/>
      <c r="AT332" s="3"/>
      <c r="AU332" s="3"/>
      <c r="AV332" s="3"/>
      <c r="AW332" s="3"/>
      <c r="AX332" s="3"/>
      <c r="AY332" s="3"/>
      <c r="AZ332" s="3"/>
      <c r="BA332" s="3"/>
      <c r="BB332" s="3"/>
      <c r="BC332" s="3"/>
      <c r="BD332" s="3"/>
      <c r="BE332" s="3"/>
      <c r="BF332" s="3"/>
      <c r="BG332" s="3"/>
    </row>
    <row r="333" spans="1:59" s="4" customFormat="1">
      <c r="A333" s="17"/>
      <c r="B333" s="1"/>
      <c r="C333" s="17"/>
      <c r="D333" s="1"/>
      <c r="E333" s="203"/>
      <c r="F333" s="201"/>
      <c r="G333" s="201"/>
      <c r="H333" s="201"/>
      <c r="I333" s="201"/>
      <c r="J333" s="201"/>
      <c r="K333" s="201"/>
      <c r="L333" s="201"/>
      <c r="M333" s="201"/>
      <c r="N333" s="201"/>
      <c r="O333" s="201"/>
      <c r="P333" s="201"/>
      <c r="Q333" s="201"/>
      <c r="R333" s="201"/>
      <c r="S333" s="201"/>
      <c r="T333" s="201"/>
      <c r="U333" s="201"/>
      <c r="V333" s="201"/>
      <c r="W333" s="201"/>
      <c r="X333" s="203"/>
      <c r="Y333" s="203"/>
      <c r="Z333" s="203"/>
      <c r="AA333" s="203"/>
      <c r="AB333" s="203"/>
      <c r="AC333" s="203"/>
      <c r="AD333" s="203"/>
      <c r="AE333" s="203"/>
      <c r="AF333" s="203"/>
      <c r="AG333" s="205"/>
      <c r="AH333" s="205"/>
      <c r="AI333" s="205"/>
      <c r="AJ333" s="205"/>
      <c r="AK333" s="205"/>
      <c r="AL333" s="201"/>
      <c r="AM333" s="205"/>
      <c r="AN333" s="205"/>
      <c r="AO333" s="205"/>
      <c r="AP333" s="205"/>
      <c r="AQ333" s="205"/>
      <c r="AR333" s="203"/>
      <c r="AS333" s="203"/>
      <c r="AT333" s="203"/>
      <c r="AU333" s="203"/>
      <c r="AV333" s="203"/>
      <c r="AW333" s="203"/>
      <c r="AX333" s="203"/>
      <c r="AY333" s="203"/>
      <c r="AZ333" s="203"/>
      <c r="BA333" s="203"/>
      <c r="BB333" s="203"/>
      <c r="BC333" s="203"/>
      <c r="BD333" s="203"/>
      <c r="BE333" s="203"/>
      <c r="BF333" s="203"/>
      <c r="BG333" s="203"/>
    </row>
    <row r="334" spans="1:59" s="4" customFormat="1">
      <c r="A334" s="17"/>
      <c r="B334" s="1"/>
      <c r="C334" s="17"/>
      <c r="D334" s="1"/>
      <c r="E334" s="3"/>
      <c r="F334" s="16"/>
      <c r="G334" s="16"/>
      <c r="H334" s="16"/>
      <c r="I334" s="16"/>
      <c r="J334" s="16"/>
      <c r="K334" s="16"/>
      <c r="L334" s="16"/>
      <c r="M334" s="16"/>
      <c r="N334" s="16"/>
      <c r="O334" s="16"/>
      <c r="P334" s="16"/>
      <c r="Q334" s="16"/>
      <c r="R334" s="16"/>
      <c r="S334" s="16"/>
      <c r="T334" s="16"/>
      <c r="U334" s="16"/>
      <c r="V334" s="16"/>
      <c r="W334" s="16"/>
      <c r="X334" s="3"/>
      <c r="Y334" s="3"/>
      <c r="Z334" s="3"/>
      <c r="AA334" s="3"/>
      <c r="AB334" s="3"/>
      <c r="AC334" s="3"/>
      <c r="AD334" s="3"/>
      <c r="AE334" s="3"/>
      <c r="AF334" s="3"/>
      <c r="AG334" s="27"/>
      <c r="AH334" s="27"/>
      <c r="AI334" s="27"/>
      <c r="AJ334" s="27"/>
      <c r="AK334" s="27"/>
      <c r="AL334" s="16"/>
      <c r="AM334" s="27"/>
      <c r="AN334" s="27"/>
      <c r="AO334" s="27"/>
      <c r="AP334" s="27"/>
      <c r="AQ334" s="27"/>
      <c r="AR334" s="3"/>
      <c r="AS334" s="3"/>
      <c r="AT334" s="3"/>
      <c r="AU334" s="3"/>
      <c r="AV334" s="3"/>
      <c r="AW334" s="3"/>
      <c r="AX334" s="3"/>
      <c r="AY334" s="3"/>
      <c r="AZ334" s="3"/>
      <c r="BA334" s="3"/>
      <c r="BB334" s="3"/>
      <c r="BC334" s="3"/>
      <c r="BD334" s="3"/>
      <c r="BE334" s="3"/>
      <c r="BF334" s="3"/>
      <c r="BG334" s="3"/>
    </row>
    <row r="335" spans="1:59" s="4" customFormat="1">
      <c r="A335" s="17"/>
      <c r="B335" s="1"/>
      <c r="C335" s="17"/>
      <c r="D335" s="1"/>
      <c r="E335" s="3"/>
      <c r="F335" s="16"/>
      <c r="G335" s="16"/>
      <c r="H335" s="16"/>
      <c r="I335" s="16"/>
      <c r="J335" s="16"/>
      <c r="K335" s="16"/>
      <c r="L335" s="16"/>
      <c r="M335" s="16"/>
      <c r="N335" s="16"/>
      <c r="O335" s="16"/>
      <c r="P335" s="16"/>
      <c r="Q335" s="16"/>
      <c r="R335" s="16"/>
      <c r="S335" s="16"/>
      <c r="T335" s="16"/>
      <c r="U335" s="16"/>
      <c r="V335" s="16"/>
      <c r="W335" s="16"/>
      <c r="X335" s="3"/>
      <c r="Y335" s="3"/>
      <c r="Z335" s="3"/>
      <c r="AA335" s="3"/>
      <c r="AB335" s="3"/>
      <c r="AC335" s="3"/>
      <c r="AD335" s="3"/>
      <c r="AE335" s="3"/>
      <c r="AF335" s="3"/>
      <c r="AG335" s="27"/>
      <c r="AH335" s="27"/>
      <c r="AI335" s="27"/>
      <c r="AJ335" s="27"/>
      <c r="AK335" s="27"/>
      <c r="AL335" s="16"/>
      <c r="AM335" s="27"/>
      <c r="AN335" s="27"/>
      <c r="AO335" s="27"/>
      <c r="AP335" s="27"/>
      <c r="AQ335" s="27"/>
      <c r="AR335" s="3"/>
      <c r="AS335" s="3"/>
      <c r="AT335" s="3"/>
      <c r="AU335" s="3"/>
      <c r="AV335" s="3"/>
      <c r="AW335" s="3"/>
      <c r="AX335" s="3"/>
      <c r="AY335" s="3"/>
      <c r="AZ335" s="3"/>
      <c r="BA335" s="3"/>
      <c r="BB335" s="3"/>
      <c r="BC335" s="3"/>
      <c r="BD335" s="3"/>
      <c r="BE335" s="3"/>
      <c r="BF335" s="3"/>
      <c r="BG335" s="3"/>
    </row>
    <row r="336" spans="1:59" s="4" customFormat="1">
      <c r="A336" s="17"/>
      <c r="B336" s="1"/>
      <c r="C336" s="17"/>
      <c r="D336" s="1"/>
      <c r="E336" s="3"/>
      <c r="F336" s="16"/>
      <c r="G336" s="16"/>
      <c r="H336" s="16"/>
      <c r="I336" s="16"/>
      <c r="J336" s="16"/>
      <c r="K336" s="16"/>
      <c r="L336" s="16"/>
      <c r="M336" s="16"/>
      <c r="N336" s="16"/>
      <c r="O336" s="16"/>
      <c r="P336" s="16"/>
      <c r="Q336" s="16"/>
      <c r="R336" s="16"/>
      <c r="S336" s="16"/>
      <c r="T336" s="16"/>
      <c r="U336" s="16"/>
      <c r="V336" s="16"/>
      <c r="W336" s="16"/>
      <c r="X336" s="3"/>
      <c r="Y336" s="3"/>
      <c r="Z336" s="3"/>
      <c r="AA336" s="3"/>
      <c r="AB336" s="3"/>
      <c r="AC336" s="3"/>
      <c r="AD336" s="3"/>
      <c r="AE336" s="3"/>
      <c r="AF336" s="3"/>
      <c r="AG336" s="27"/>
      <c r="AH336" s="27"/>
      <c r="AI336" s="27"/>
      <c r="AJ336" s="27"/>
      <c r="AK336" s="27"/>
      <c r="AL336" s="16"/>
      <c r="AM336" s="27"/>
      <c r="AN336" s="27"/>
      <c r="AO336" s="27"/>
      <c r="AP336" s="27"/>
      <c r="AQ336" s="27"/>
      <c r="AR336" s="3"/>
      <c r="AS336" s="3"/>
      <c r="AT336" s="3"/>
      <c r="AU336" s="3"/>
      <c r="AV336" s="3"/>
      <c r="AW336" s="3"/>
      <c r="AX336" s="3"/>
      <c r="AY336" s="3"/>
      <c r="AZ336" s="3"/>
      <c r="BA336" s="3"/>
      <c r="BB336" s="3"/>
      <c r="BC336" s="3"/>
      <c r="BD336" s="3"/>
      <c r="BE336" s="3"/>
      <c r="BF336" s="3"/>
      <c r="BG336" s="3"/>
    </row>
    <row r="337" spans="1:59">
      <c r="E337" s="7"/>
      <c r="F337" s="215" t="s">
        <v>40</v>
      </c>
      <c r="G337" s="215"/>
      <c r="H337" s="215"/>
      <c r="I337" s="215"/>
      <c r="J337" s="215"/>
      <c r="K337" s="215"/>
      <c r="L337" s="215"/>
      <c r="M337" s="215"/>
      <c r="N337" s="215"/>
      <c r="O337" s="215"/>
      <c r="P337" s="215"/>
      <c r="Q337" s="215"/>
      <c r="R337" s="215"/>
      <c r="S337" s="215"/>
      <c r="T337" s="215"/>
      <c r="U337" s="215"/>
      <c r="V337" s="215"/>
      <c r="W337" s="215"/>
      <c r="X337" s="7"/>
      <c r="Y337" s="7"/>
      <c r="Z337" s="7"/>
      <c r="AA337" s="7"/>
      <c r="AB337" s="7"/>
      <c r="AC337" s="7"/>
      <c r="AD337" s="7"/>
      <c r="AE337" s="7"/>
      <c r="AF337" s="7"/>
      <c r="AG337" s="7"/>
      <c r="AH337" s="7"/>
      <c r="AI337" s="7"/>
      <c r="AJ337" s="7"/>
      <c r="AK337" s="7"/>
      <c r="AL337" s="7"/>
      <c r="AM337" s="7"/>
      <c r="AN337" s="7"/>
      <c r="AO337" s="7"/>
      <c r="AP337" s="7"/>
      <c r="AQ337" s="7"/>
    </row>
    <row r="338" spans="1:59">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row>
    <row r="339" spans="1:59">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row>
    <row r="340" spans="1:59">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row>
    <row r="341" spans="1:59">
      <c r="E341" s="7"/>
      <c r="F341" s="245" t="str">
        <f>F268</f>
        <v>Директор  Л.В. Коровьонкова</v>
      </c>
      <c r="G341" s="245"/>
      <c r="H341" s="245"/>
      <c r="I341" s="245"/>
      <c r="J341" s="245"/>
      <c r="K341" s="245"/>
      <c r="L341" s="245"/>
      <c r="M341" s="245"/>
      <c r="N341" s="245"/>
      <c r="O341" s="245"/>
      <c r="P341" s="245"/>
      <c r="Q341" s="245"/>
      <c r="Z341" s="245" t="str">
        <f>Z268</f>
        <v>Головний бухгалтер   О.В. Хижняк</v>
      </c>
      <c r="AA341" s="245"/>
      <c r="AB341" s="245"/>
      <c r="AC341" s="245"/>
      <c r="AD341" s="245"/>
      <c r="AE341" s="245"/>
      <c r="AF341" s="245"/>
      <c r="AG341" s="245"/>
      <c r="AH341" s="245"/>
      <c r="AI341" s="245"/>
      <c r="AJ341" s="245"/>
      <c r="AK341" s="245"/>
      <c r="AL341" s="7"/>
      <c r="AM341" s="7"/>
      <c r="AN341" s="7"/>
      <c r="AO341" s="7"/>
      <c r="AP341" s="7"/>
      <c r="AQ341" s="7"/>
    </row>
    <row r="342" spans="1:59">
      <c r="E342" s="7"/>
      <c r="F342" s="225"/>
      <c r="G342" s="225"/>
      <c r="H342" s="225"/>
      <c r="I342" s="225"/>
      <c r="J342" s="225"/>
      <c r="K342" s="225"/>
      <c r="L342" s="225"/>
      <c r="M342" s="225"/>
      <c r="N342" s="225"/>
      <c r="O342" s="225"/>
      <c r="P342" s="225"/>
      <c r="Q342" s="225"/>
      <c r="Z342" s="222"/>
      <c r="AA342" s="222"/>
      <c r="AB342" s="222"/>
      <c r="AC342" s="222"/>
      <c r="AD342" s="222"/>
      <c r="AE342" s="222"/>
      <c r="AF342" s="222"/>
      <c r="AG342" s="222"/>
      <c r="AH342" s="222"/>
      <c r="AI342" s="222"/>
      <c r="AJ342" s="222"/>
      <c r="AK342" s="222"/>
      <c r="AL342" s="7"/>
      <c r="AM342" s="7"/>
      <c r="AN342" s="7"/>
      <c r="AO342" s="7"/>
      <c r="AP342" s="7"/>
      <c r="AQ342" s="7"/>
    </row>
    <row r="343" spans="1:59" s="4" customFormat="1">
      <c r="A343" s="17"/>
      <c r="B343" s="1"/>
      <c r="C343" s="17"/>
      <c r="D343" s="1"/>
      <c r="E343" s="3"/>
      <c r="F343" s="3"/>
      <c r="G343" s="3"/>
      <c r="H343" s="3"/>
      <c r="I343" s="3"/>
      <c r="J343" s="3"/>
      <c r="K343" s="3"/>
      <c r="L343" s="3"/>
      <c r="M343" s="3"/>
      <c r="N343" s="3"/>
      <c r="O343" s="3"/>
      <c r="P343" s="3"/>
      <c r="Q343" s="3"/>
      <c r="R343" s="3"/>
      <c r="S343" s="3"/>
      <c r="T343" s="3"/>
      <c r="U343" s="3"/>
      <c r="V343" s="3"/>
      <c r="W343" s="3"/>
      <c r="X343" s="3"/>
      <c r="Y343" s="3"/>
      <c r="Z343" s="3"/>
      <c r="AA343" s="3"/>
      <c r="AB343" s="3"/>
      <c r="AC343" s="215"/>
      <c r="AD343" s="215"/>
      <c r="AE343" s="215"/>
      <c r="AF343" s="3"/>
      <c r="AG343" s="215"/>
      <c r="AH343" s="215"/>
      <c r="AI343" s="215"/>
      <c r="AJ343" s="215"/>
      <c r="AK343" s="215"/>
      <c r="AL343" s="3"/>
      <c r="AM343" s="219"/>
      <c r="AN343" s="219"/>
      <c r="AO343" s="219"/>
      <c r="AP343" s="219"/>
      <c r="AQ343" s="219"/>
      <c r="AR343" s="3"/>
      <c r="AS343" s="3"/>
      <c r="AT343" s="3"/>
      <c r="AU343" s="3"/>
      <c r="AV343" s="3"/>
      <c r="AW343" s="3"/>
      <c r="AX343" s="3"/>
      <c r="AY343" s="3"/>
      <c r="AZ343" s="3"/>
      <c r="BA343" s="3"/>
      <c r="BB343" s="3"/>
      <c r="BC343" s="3"/>
      <c r="BD343" s="3"/>
      <c r="BE343" s="3"/>
      <c r="BF343" s="3"/>
      <c r="BG343" s="3"/>
    </row>
    <row r="344" spans="1:59" s="4" customFormat="1" ht="12.75" customHeight="1">
      <c r="A344" s="17"/>
      <c r="B344" s="1"/>
      <c r="C344" s="17"/>
      <c r="D344" s="1"/>
      <c r="E344" s="3"/>
      <c r="F344" s="223" t="s">
        <v>604</v>
      </c>
      <c r="G344" s="223"/>
      <c r="H344" s="223"/>
      <c r="I344" s="223"/>
      <c r="J344" s="223"/>
      <c r="K344" s="223"/>
      <c r="L344" s="223"/>
      <c r="M344" s="223"/>
      <c r="N344" s="223"/>
      <c r="O344" s="223"/>
      <c r="P344" s="223"/>
      <c r="Q344" s="223"/>
      <c r="R344" s="223"/>
      <c r="S344" s="223"/>
      <c r="T344" s="223"/>
      <c r="U344" s="223"/>
      <c r="V344" s="223"/>
      <c r="W344" s="223"/>
      <c r="X344" s="223"/>
      <c r="Y344" s="223"/>
      <c r="Z344" s="223"/>
      <c r="AA344" s="223"/>
      <c r="AB344" s="223"/>
      <c r="AC344" s="223"/>
      <c r="AD344" s="223"/>
      <c r="AE344" s="223"/>
      <c r="AF344" s="223"/>
      <c r="AG344" s="223"/>
      <c r="AH344" s="223"/>
      <c r="AI344" s="223"/>
      <c r="AJ344" s="223"/>
      <c r="AK344" s="223"/>
      <c r="AL344" s="223"/>
      <c r="AM344" s="223"/>
      <c r="AN344" s="223"/>
      <c r="AO344" s="223"/>
      <c r="AP344" s="223"/>
      <c r="AQ344" s="223"/>
      <c r="AR344" s="3"/>
      <c r="AS344" s="3"/>
      <c r="AT344" s="3"/>
      <c r="AU344" s="3"/>
      <c r="AV344" s="3"/>
      <c r="AW344" s="3"/>
      <c r="AX344" s="3"/>
      <c r="AY344" s="3"/>
      <c r="AZ344" s="3"/>
      <c r="BA344" s="3"/>
      <c r="BB344" s="3"/>
      <c r="BC344" s="3"/>
      <c r="BD344" s="3"/>
      <c r="BE344" s="3"/>
      <c r="BF344" s="3"/>
      <c r="BG344" s="3"/>
    </row>
    <row r="345" spans="1:59" s="4" customFormat="1">
      <c r="A345" s="17"/>
      <c r="B345" s="1"/>
      <c r="C345" s="17"/>
      <c r="D345" s="1"/>
      <c r="E345" s="3"/>
      <c r="F345" s="217"/>
      <c r="G345" s="217"/>
      <c r="H345" s="217"/>
      <c r="I345" s="217"/>
      <c r="J345" s="217"/>
      <c r="K345" s="217"/>
      <c r="L345" s="217"/>
      <c r="M345" s="217"/>
      <c r="N345" s="217"/>
      <c r="O345" s="217"/>
      <c r="P345" s="217"/>
      <c r="Q345" s="217"/>
      <c r="R345" s="217"/>
      <c r="S345" s="217"/>
      <c r="T345" s="217"/>
      <c r="U345" s="217"/>
      <c r="V345" s="217"/>
      <c r="W345" s="217"/>
      <c r="X345" s="217"/>
      <c r="Y345" s="217"/>
      <c r="Z345" s="217"/>
      <c r="AA345" s="217"/>
      <c r="AB345" s="217"/>
      <c r="AC345" s="217"/>
      <c r="AD345" s="217"/>
      <c r="AE345" s="217"/>
      <c r="AF345" s="217"/>
      <c r="AG345" s="217"/>
      <c r="AH345" s="217"/>
      <c r="AI345" s="217"/>
      <c r="AJ345" s="217"/>
      <c r="AK345" s="217"/>
      <c r="AL345" s="217"/>
      <c r="AM345" s="217"/>
      <c r="AN345" s="217"/>
      <c r="AO345" s="217"/>
      <c r="AP345" s="217"/>
      <c r="AQ345" s="217"/>
      <c r="AR345" s="3"/>
      <c r="AS345" s="3"/>
      <c r="AT345" s="3"/>
      <c r="AU345" s="3"/>
      <c r="AV345" s="3"/>
      <c r="AW345" s="3"/>
      <c r="AX345" s="3"/>
      <c r="AY345" s="3"/>
      <c r="AZ345" s="3"/>
      <c r="BA345" s="3"/>
      <c r="BB345" s="3"/>
      <c r="BC345" s="3"/>
      <c r="BD345" s="3"/>
      <c r="BE345" s="3"/>
      <c r="BF345" s="3"/>
      <c r="BG345" s="3"/>
    </row>
    <row r="346" spans="1:59" s="4" customFormat="1">
      <c r="A346" s="17"/>
      <c r="B346" s="1"/>
      <c r="C346" s="17"/>
      <c r="D346" s="1"/>
      <c r="E346" s="3"/>
      <c r="F346" s="3"/>
      <c r="G346" s="3"/>
      <c r="H346" s="3"/>
      <c r="I346" s="3"/>
      <c r="J346" s="3"/>
      <c r="K346" s="3"/>
      <c r="L346" s="3"/>
      <c r="M346" s="3"/>
      <c r="N346" s="3"/>
      <c r="O346" s="3"/>
      <c r="P346" s="3"/>
      <c r="Q346" s="3"/>
      <c r="R346" s="3"/>
      <c r="S346" s="3"/>
      <c r="T346" s="3"/>
      <c r="U346" s="3"/>
      <c r="V346" s="3"/>
      <c r="W346" s="3"/>
      <c r="X346" s="3"/>
      <c r="Y346" s="3"/>
      <c r="Z346" s="3"/>
      <c r="AA346" s="3"/>
      <c r="AB346" s="3"/>
      <c r="AC346" s="215"/>
      <c r="AD346" s="215"/>
      <c r="AE346" s="215"/>
      <c r="AF346" s="3"/>
      <c r="AG346" s="215"/>
      <c r="AH346" s="215"/>
      <c r="AI346" s="215"/>
      <c r="AJ346" s="215"/>
      <c r="AK346" s="215"/>
      <c r="AL346" s="3"/>
      <c r="AM346" s="219"/>
      <c r="AN346" s="219"/>
      <c r="AO346" s="219"/>
      <c r="AP346" s="219"/>
      <c r="AQ346" s="219"/>
      <c r="AR346" s="3"/>
      <c r="AS346" s="3"/>
      <c r="AT346" s="3"/>
      <c r="AU346" s="3"/>
      <c r="AV346" s="3"/>
      <c r="AW346" s="3"/>
      <c r="AX346" s="3"/>
      <c r="AY346" s="3"/>
      <c r="AZ346" s="3"/>
      <c r="BA346" s="3"/>
      <c r="BB346" s="3"/>
      <c r="BC346" s="3"/>
      <c r="BD346" s="3"/>
      <c r="BE346" s="3"/>
      <c r="BF346" s="3"/>
      <c r="BG346" s="3"/>
    </row>
    <row r="347" spans="1:59" s="4" customFormat="1">
      <c r="A347" s="17"/>
      <c r="B347" s="1"/>
      <c r="C347" s="17"/>
      <c r="D347" s="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2" t="s">
        <v>25</v>
      </c>
      <c r="AN347" s="246">
        <f>AN274+1</f>
        <v>5</v>
      </c>
      <c r="AO347" s="246"/>
      <c r="AP347" s="12" t="s">
        <v>25</v>
      </c>
      <c r="AQ347" s="13"/>
      <c r="AR347" s="3"/>
      <c r="AS347" s="3"/>
      <c r="AT347" s="3"/>
      <c r="AU347" s="3"/>
      <c r="AV347" s="3"/>
      <c r="AW347" s="3"/>
      <c r="AX347" s="3"/>
      <c r="AY347" s="3"/>
      <c r="AZ347" s="3"/>
      <c r="BA347" s="3"/>
      <c r="BB347" s="3"/>
      <c r="BC347" s="3"/>
      <c r="BD347" s="3"/>
      <c r="BE347" s="3"/>
      <c r="BF347" s="3"/>
      <c r="BG347" s="3"/>
    </row>
    <row r="348" spans="1:59" s="4" customFormat="1">
      <c r="A348" s="1"/>
      <c r="B348" s="1"/>
      <c r="C348" s="2"/>
      <c r="D348" s="1"/>
      <c r="E348" s="261" t="str">
        <f>UPPER($Y$28)</f>
        <v>ПТ ЛОМБАРД "МЕРКУРІЙ"</v>
      </c>
      <c r="F348" s="261"/>
      <c r="G348" s="261"/>
      <c r="H348" s="261"/>
      <c r="I348" s="261"/>
      <c r="J348" s="261"/>
      <c r="K348" s="261"/>
      <c r="L348" s="261"/>
      <c r="M348" s="261"/>
      <c r="N348" s="261"/>
      <c r="O348" s="261"/>
      <c r="P348" s="261"/>
      <c r="Q348" s="261"/>
      <c r="R348" s="261"/>
      <c r="S348" s="261"/>
      <c r="T348" s="261"/>
      <c r="U348" s="261"/>
      <c r="V348" s="261"/>
      <c r="W348" s="261"/>
      <c r="X348" s="261"/>
      <c r="Y348" s="261"/>
      <c r="Z348" s="261"/>
      <c r="AA348" s="261"/>
      <c r="AB348" s="261"/>
      <c r="AC348" s="261"/>
      <c r="AD348" s="261"/>
      <c r="AE348" s="261"/>
      <c r="AF348" s="261"/>
      <c r="AG348" s="261"/>
      <c r="AH348" s="261"/>
      <c r="AI348" s="261"/>
      <c r="AJ348" s="261"/>
      <c r="AK348" s="261"/>
      <c r="AL348" s="261"/>
      <c r="AM348" s="261"/>
      <c r="AN348" s="261"/>
      <c r="AO348" s="261"/>
      <c r="AP348" s="261"/>
      <c r="AQ348" s="261"/>
      <c r="AR348" s="3"/>
      <c r="AS348" s="3"/>
      <c r="AT348" s="3"/>
      <c r="AU348" s="3"/>
      <c r="AV348" s="3"/>
      <c r="AW348" s="3"/>
      <c r="AX348" s="3"/>
      <c r="AY348" s="3"/>
      <c r="AZ348" s="3"/>
      <c r="BA348" s="3"/>
      <c r="BB348" s="3"/>
      <c r="BC348" s="3"/>
      <c r="BD348" s="3"/>
      <c r="BE348" s="3"/>
      <c r="BF348" s="3"/>
      <c r="BG348" s="3"/>
    </row>
    <row r="349" spans="1:59" s="4" customFormat="1" ht="12.75" customHeight="1">
      <c r="A349" s="1"/>
      <c r="B349" s="1"/>
      <c r="C349" s="2"/>
      <c r="D349" s="1"/>
      <c r="E349" s="240" t="str">
        <f>UPPER($F$78)</f>
        <v>ЗВІТ ПРО ЗМІНИ У ВЛАСНОМУ КАПІТАЛІ</v>
      </c>
      <c r="F349" s="240"/>
      <c r="G349" s="240"/>
      <c r="H349" s="240"/>
      <c r="I349" s="240"/>
      <c r="J349" s="240"/>
      <c r="K349" s="240"/>
      <c r="L349" s="240"/>
      <c r="M349" s="240"/>
      <c r="N349" s="240"/>
      <c r="O349" s="240"/>
      <c r="P349" s="240"/>
      <c r="Q349" s="240"/>
      <c r="R349" s="240"/>
      <c r="S349" s="240"/>
      <c r="T349" s="240"/>
      <c r="U349" s="240"/>
      <c r="V349" s="240"/>
      <c r="W349" s="240"/>
      <c r="X349" s="240"/>
      <c r="Y349" s="240"/>
      <c r="Z349" s="240"/>
      <c r="AA349" s="240"/>
      <c r="AB349" s="240"/>
      <c r="AC349" s="240"/>
      <c r="AD349" s="240"/>
      <c r="AE349" s="240"/>
      <c r="AF349" s="240"/>
      <c r="AG349" s="240"/>
      <c r="AH349" s="240"/>
      <c r="AI349" s="240"/>
      <c r="AJ349" s="240"/>
      <c r="AK349" s="240"/>
      <c r="AL349" s="240"/>
      <c r="AM349" s="240"/>
      <c r="AN349" s="240"/>
      <c r="AO349" s="240"/>
      <c r="AP349" s="240"/>
      <c r="AQ349" s="240"/>
      <c r="AR349" s="3"/>
      <c r="AS349" s="3"/>
      <c r="AT349" s="3"/>
      <c r="AU349" s="3"/>
      <c r="AV349" s="3"/>
      <c r="AW349" s="3"/>
      <c r="AX349" s="3"/>
      <c r="AY349" s="3"/>
      <c r="AZ349" s="3"/>
      <c r="BA349" s="3"/>
      <c r="BB349" s="3"/>
      <c r="BC349" s="3"/>
      <c r="BD349" s="3"/>
      <c r="BE349" s="3"/>
      <c r="BF349" s="3"/>
      <c r="BG349" s="3"/>
    </row>
    <row r="350" spans="1:59" s="4" customFormat="1">
      <c r="A350" s="1"/>
      <c r="B350" s="1"/>
      <c r="C350" s="2"/>
      <c r="D350" s="1"/>
      <c r="E350" s="240" t="str">
        <f>$E$277</f>
        <v>ЗА РІК, ЩО ЗАКІНЧИВСЯ 31 ГРУДНЯ 2018 РОКУ</v>
      </c>
      <c r="F350" s="240"/>
      <c r="G350" s="240"/>
      <c r="H350" s="240"/>
      <c r="I350" s="240"/>
      <c r="J350" s="240"/>
      <c r="K350" s="240"/>
      <c r="L350" s="240"/>
      <c r="M350" s="240"/>
      <c r="N350" s="240"/>
      <c r="O350" s="240"/>
      <c r="P350" s="240"/>
      <c r="Q350" s="240"/>
      <c r="R350" s="240"/>
      <c r="S350" s="240"/>
      <c r="T350" s="240"/>
      <c r="U350" s="240"/>
      <c r="V350" s="240"/>
      <c r="W350" s="240"/>
      <c r="X350" s="240"/>
      <c r="Y350" s="240"/>
      <c r="Z350" s="240"/>
      <c r="AA350" s="240"/>
      <c r="AB350" s="240"/>
      <c r="AC350" s="240"/>
      <c r="AD350" s="240"/>
      <c r="AE350" s="240"/>
      <c r="AF350" s="240"/>
      <c r="AG350" s="240"/>
      <c r="AH350" s="240"/>
      <c r="AI350" s="240"/>
      <c r="AJ350" s="240"/>
      <c r="AK350" s="240"/>
      <c r="AL350" s="240"/>
      <c r="AM350" s="240"/>
      <c r="AN350" s="240"/>
      <c r="AO350" s="240"/>
      <c r="AP350" s="240"/>
      <c r="AQ350" s="240"/>
      <c r="AR350" s="3"/>
      <c r="AS350" s="3"/>
      <c r="AT350" s="3"/>
      <c r="AU350" s="3"/>
      <c r="AV350" s="3"/>
      <c r="AW350" s="3"/>
      <c r="AX350" s="3"/>
      <c r="AY350" s="3"/>
      <c r="AZ350" s="3"/>
      <c r="BA350" s="3"/>
      <c r="BB350" s="3"/>
      <c r="BC350" s="3"/>
      <c r="BD350" s="3"/>
      <c r="BE350" s="3"/>
      <c r="BF350" s="3"/>
      <c r="BG350" s="3"/>
    </row>
    <row r="351" spans="1:59" s="4" customFormat="1">
      <c r="A351" s="1"/>
      <c r="B351" s="1"/>
      <c r="C351" s="2"/>
      <c r="D351" s="1"/>
      <c r="E351" s="258" t="str">
        <f>$E$210</f>
        <v>(в тисячах гривень, якщо не вказано інше)</v>
      </c>
      <c r="F351" s="258"/>
      <c r="G351" s="258"/>
      <c r="H351" s="258"/>
      <c r="I351" s="258"/>
      <c r="J351" s="258"/>
      <c r="K351" s="258"/>
      <c r="L351" s="258"/>
      <c r="M351" s="258"/>
      <c r="N351" s="258"/>
      <c r="O351" s="258"/>
      <c r="P351" s="258"/>
      <c r="Q351" s="258"/>
      <c r="R351" s="258"/>
      <c r="S351" s="258"/>
      <c r="T351" s="258"/>
      <c r="U351" s="258"/>
      <c r="V351" s="258"/>
      <c r="W351" s="258"/>
      <c r="X351" s="258"/>
      <c r="Y351" s="258"/>
      <c r="Z351" s="258"/>
      <c r="AA351" s="258"/>
      <c r="AB351" s="258"/>
      <c r="AC351" s="258"/>
      <c r="AD351" s="258"/>
      <c r="AE351" s="258"/>
      <c r="AF351" s="258"/>
      <c r="AG351" s="258"/>
      <c r="AH351" s="258"/>
      <c r="AI351" s="258"/>
      <c r="AJ351" s="258"/>
      <c r="AK351" s="258"/>
      <c r="AL351" s="258"/>
      <c r="AM351" s="258"/>
      <c r="AN351" s="258"/>
      <c r="AO351" s="258"/>
      <c r="AP351" s="258"/>
      <c r="AQ351" s="258"/>
      <c r="AR351" s="3"/>
      <c r="AS351" s="3"/>
      <c r="AT351" s="3"/>
      <c r="AU351" s="3"/>
      <c r="AV351" s="3"/>
      <c r="AW351" s="3"/>
      <c r="AX351" s="3"/>
      <c r="AY351" s="3"/>
      <c r="AZ351" s="3"/>
      <c r="BA351" s="3"/>
      <c r="BB351" s="3"/>
      <c r="BC351" s="3"/>
      <c r="BD351" s="3"/>
      <c r="BE351" s="3"/>
      <c r="BF351" s="3"/>
      <c r="BG351" s="3"/>
    </row>
    <row r="352" spans="1:59">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43"/>
      <c r="AN352" s="43"/>
      <c r="AO352" s="43"/>
      <c r="AP352" s="43"/>
      <c r="AQ352" s="19"/>
    </row>
    <row r="353" spans="5:43" ht="12.75" customHeight="1">
      <c r="E353" s="36"/>
      <c r="F353" s="36"/>
      <c r="G353" s="36"/>
      <c r="H353" s="36"/>
      <c r="I353" s="36"/>
      <c r="J353" s="36"/>
      <c r="K353" s="36"/>
      <c r="L353" s="36"/>
      <c r="M353" s="36"/>
      <c r="N353" s="44"/>
      <c r="O353" s="23"/>
      <c r="P353" s="277" t="s">
        <v>65</v>
      </c>
      <c r="Q353" s="277"/>
      <c r="R353" s="277"/>
      <c r="S353" s="277"/>
      <c r="T353" s="167"/>
      <c r="U353" s="277" t="s">
        <v>119</v>
      </c>
      <c r="V353" s="277"/>
      <c r="W353" s="277"/>
      <c r="X353" s="277"/>
      <c r="Y353" s="167"/>
      <c r="Z353" s="281" t="s">
        <v>67</v>
      </c>
      <c r="AA353" s="281"/>
      <c r="AB353" s="281"/>
      <c r="AC353" s="281"/>
      <c r="AD353" s="168"/>
      <c r="AE353" s="281" t="s">
        <v>547</v>
      </c>
      <c r="AF353" s="281"/>
      <c r="AG353" s="281"/>
      <c r="AH353" s="281"/>
      <c r="AI353" s="168"/>
      <c r="AJ353" s="281" t="s">
        <v>548</v>
      </c>
      <c r="AK353" s="281"/>
      <c r="AL353" s="281"/>
      <c r="AM353" s="281"/>
      <c r="AN353" s="281" t="s">
        <v>120</v>
      </c>
      <c r="AO353" s="281"/>
      <c r="AP353" s="281"/>
      <c r="AQ353" s="281"/>
    </row>
    <row r="354" spans="5:43">
      <c r="E354" s="36"/>
      <c r="F354" s="36"/>
      <c r="G354" s="36"/>
      <c r="H354" s="36"/>
      <c r="I354" s="36"/>
      <c r="J354" s="36"/>
      <c r="K354" s="36"/>
      <c r="L354" s="36"/>
      <c r="M354" s="36"/>
      <c r="N354" s="44"/>
      <c r="O354" s="23"/>
      <c r="P354" s="277"/>
      <c r="Q354" s="277"/>
      <c r="R354" s="277"/>
      <c r="S354" s="277"/>
      <c r="T354" s="167"/>
      <c r="U354" s="277"/>
      <c r="V354" s="277"/>
      <c r="W354" s="277"/>
      <c r="X354" s="277"/>
      <c r="Y354" s="167"/>
      <c r="Z354" s="281"/>
      <c r="AA354" s="281"/>
      <c r="AB354" s="281"/>
      <c r="AC354" s="281"/>
      <c r="AD354" s="168"/>
      <c r="AE354" s="281"/>
      <c r="AF354" s="281"/>
      <c r="AG354" s="281"/>
      <c r="AH354" s="281"/>
      <c r="AI354" s="168"/>
      <c r="AJ354" s="281"/>
      <c r="AK354" s="281"/>
      <c r="AL354" s="281"/>
      <c r="AM354" s="281"/>
      <c r="AN354" s="281"/>
      <c r="AO354" s="281"/>
      <c r="AP354" s="281"/>
      <c r="AQ354" s="281"/>
    </row>
    <row r="355" spans="5:43">
      <c r="E355" s="23"/>
      <c r="F355" s="36"/>
      <c r="G355" s="36"/>
      <c r="H355" s="36"/>
      <c r="I355" s="36"/>
      <c r="J355" s="36"/>
      <c r="K355" s="36"/>
      <c r="L355" s="36"/>
      <c r="M355" s="36"/>
      <c r="N355" s="23"/>
      <c r="O355" s="23"/>
      <c r="P355" s="277"/>
      <c r="Q355" s="277"/>
      <c r="R355" s="277"/>
      <c r="S355" s="277"/>
      <c r="T355" s="169"/>
      <c r="U355" s="283"/>
      <c r="V355" s="283"/>
      <c r="W355" s="283"/>
      <c r="X355" s="283"/>
      <c r="Y355" s="169"/>
      <c r="Z355" s="282"/>
      <c r="AA355" s="282"/>
      <c r="AB355" s="282"/>
      <c r="AC355" s="282"/>
      <c r="AD355" s="170"/>
      <c r="AE355" s="282"/>
      <c r="AF355" s="282"/>
      <c r="AG355" s="282"/>
      <c r="AH355" s="282"/>
      <c r="AI355" s="170"/>
      <c r="AJ355" s="282"/>
      <c r="AK355" s="282"/>
      <c r="AL355" s="282"/>
      <c r="AM355" s="282"/>
      <c r="AN355" s="282"/>
      <c r="AO355" s="282"/>
      <c r="AP355" s="282"/>
      <c r="AQ355" s="282"/>
    </row>
    <row r="356" spans="5:43" ht="15" hidden="1" customHeight="1" outlineLevel="1">
      <c r="E356" s="23"/>
      <c r="F356" s="298"/>
      <c r="G356" s="298"/>
      <c r="H356" s="298"/>
      <c r="I356" s="298"/>
      <c r="J356" s="298"/>
      <c r="K356" s="298"/>
      <c r="L356" s="298"/>
      <c r="M356" s="298"/>
      <c r="N356" s="298"/>
      <c r="O356" s="298"/>
      <c r="P356" s="298"/>
      <c r="Q356" s="298"/>
      <c r="R356" s="298"/>
      <c r="S356" s="284"/>
      <c r="T356" s="284"/>
      <c r="U356" s="284"/>
      <c r="V356" s="284"/>
      <c r="W356" s="284"/>
      <c r="X356" s="284"/>
      <c r="Y356" s="304"/>
      <c r="Z356" s="304"/>
      <c r="AA356" s="304"/>
      <c r="AB356" s="304"/>
      <c r="AC356" s="304"/>
      <c r="AD356" s="304"/>
      <c r="AE356" s="284"/>
      <c r="AF356" s="284"/>
      <c r="AG356" s="284"/>
      <c r="AH356" s="284"/>
      <c r="AI356" s="284"/>
      <c r="AJ356" s="284"/>
      <c r="AK356" s="284"/>
      <c r="AL356" s="284"/>
      <c r="AM356" s="284"/>
      <c r="AN356" s="284"/>
      <c r="AO356" s="284"/>
      <c r="AP356" s="284"/>
      <c r="AQ356" s="284"/>
    </row>
    <row r="357" spans="5:43" ht="7.5" hidden="1" customHeight="1" outlineLevel="1">
      <c r="E357" s="23"/>
      <c r="F357" s="45"/>
      <c r="G357" s="45"/>
      <c r="H357" s="45"/>
      <c r="I357" s="45"/>
      <c r="J357" s="45"/>
      <c r="K357" s="45"/>
      <c r="L357" s="45"/>
      <c r="M357" s="45"/>
      <c r="N357" s="45"/>
      <c r="O357" s="45"/>
      <c r="P357" s="45"/>
      <c r="Q357" s="45"/>
      <c r="R357" s="45"/>
      <c r="S357" s="46"/>
      <c r="T357" s="46"/>
      <c r="U357" s="46"/>
      <c r="V357" s="46"/>
      <c r="W357" s="46"/>
      <c r="X357" s="46"/>
      <c r="Y357" s="46"/>
      <c r="Z357" s="46"/>
      <c r="AA357" s="46"/>
      <c r="AB357" s="46"/>
      <c r="AC357" s="46"/>
      <c r="AD357" s="46"/>
      <c r="AE357" s="46"/>
      <c r="AF357" s="46"/>
      <c r="AG357" s="46"/>
      <c r="AH357" s="46"/>
      <c r="AI357" s="46"/>
      <c r="AJ357" s="46"/>
      <c r="AK357" s="302"/>
      <c r="AL357" s="302"/>
      <c r="AM357" s="302"/>
      <c r="AN357" s="302"/>
      <c r="AO357" s="302"/>
      <c r="AP357" s="302"/>
      <c r="AQ357" s="302"/>
    </row>
    <row r="358" spans="5:43" ht="15" hidden="1" customHeight="1" outlineLevel="1">
      <c r="E358" s="23"/>
      <c r="F358" s="278"/>
      <c r="G358" s="278"/>
      <c r="H358" s="278"/>
      <c r="I358" s="278"/>
      <c r="J358" s="278"/>
      <c r="K358" s="278"/>
      <c r="L358" s="278"/>
      <c r="M358" s="278"/>
      <c r="N358" s="278"/>
      <c r="O358" s="278"/>
      <c r="P358" s="278"/>
      <c r="Q358" s="278"/>
      <c r="R358" s="278"/>
      <c r="S358" s="276"/>
      <c r="T358" s="276"/>
      <c r="U358" s="276"/>
      <c r="V358" s="276"/>
      <c r="W358" s="276"/>
      <c r="X358" s="276"/>
      <c r="Y358" s="276"/>
      <c r="Z358" s="276"/>
      <c r="AA358" s="276"/>
      <c r="AB358" s="276"/>
      <c r="AC358" s="276"/>
      <c r="AD358" s="276"/>
      <c r="AE358" s="276"/>
      <c r="AF358" s="276"/>
      <c r="AG358" s="276"/>
      <c r="AH358" s="276"/>
      <c r="AI358" s="276"/>
      <c r="AJ358" s="276"/>
      <c r="AK358" s="276"/>
      <c r="AL358" s="276"/>
      <c r="AM358" s="276"/>
      <c r="AN358" s="276"/>
      <c r="AO358" s="276"/>
      <c r="AP358" s="276"/>
      <c r="AQ358" s="276"/>
    </row>
    <row r="359" spans="5:43" ht="15" hidden="1" customHeight="1" outlineLevel="1">
      <c r="E359" s="23"/>
      <c r="F359" s="297"/>
      <c r="G359" s="297"/>
      <c r="H359" s="297"/>
      <c r="I359" s="297"/>
      <c r="J359" s="297"/>
      <c r="K359" s="297"/>
      <c r="L359" s="297"/>
      <c r="M359" s="297"/>
      <c r="N359" s="297"/>
      <c r="O359" s="297"/>
      <c r="P359" s="297"/>
      <c r="Q359" s="297"/>
      <c r="R359" s="29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row>
    <row r="360" spans="5:43" ht="15" hidden="1" customHeight="1" outlineLevel="1">
      <c r="E360" s="48"/>
      <c r="F360" s="297"/>
      <c r="G360" s="297"/>
      <c r="H360" s="297"/>
      <c r="I360" s="297"/>
      <c r="J360" s="297"/>
      <c r="K360" s="297"/>
      <c r="L360" s="297"/>
      <c r="M360" s="297"/>
      <c r="N360" s="297"/>
      <c r="O360" s="297"/>
      <c r="P360" s="297"/>
      <c r="Q360" s="297"/>
      <c r="R360" s="297"/>
      <c r="S360" s="276"/>
      <c r="T360" s="276"/>
      <c r="U360" s="276"/>
      <c r="V360" s="276"/>
      <c r="W360" s="276"/>
      <c r="X360" s="276"/>
      <c r="Y360" s="276"/>
      <c r="Z360" s="276"/>
      <c r="AA360" s="276"/>
      <c r="AB360" s="276"/>
      <c r="AC360" s="276"/>
      <c r="AD360" s="276"/>
      <c r="AE360" s="276"/>
      <c r="AF360" s="276"/>
      <c r="AG360" s="276"/>
      <c r="AH360" s="276"/>
      <c r="AI360" s="276"/>
      <c r="AJ360" s="276"/>
      <c r="AK360" s="276"/>
      <c r="AL360" s="276"/>
      <c r="AM360" s="276"/>
      <c r="AN360" s="276"/>
      <c r="AO360" s="276"/>
      <c r="AP360" s="276"/>
      <c r="AQ360" s="276"/>
    </row>
    <row r="361" spans="5:43" ht="7.5" customHeight="1" collapsed="1">
      <c r="E361" s="48"/>
      <c r="F361" s="49"/>
      <c r="G361" s="49"/>
      <c r="H361" s="49"/>
      <c r="I361" s="49"/>
      <c r="J361" s="49"/>
      <c r="K361" s="49"/>
      <c r="L361" s="49"/>
      <c r="M361" s="49"/>
      <c r="N361" s="49"/>
      <c r="O361" s="49"/>
      <c r="P361" s="173"/>
      <c r="Q361" s="173"/>
      <c r="R361" s="173"/>
      <c r="S361" s="172"/>
      <c r="T361" s="172"/>
      <c r="U361" s="172"/>
      <c r="V361" s="172"/>
      <c r="W361" s="172"/>
      <c r="X361" s="172"/>
      <c r="Y361" s="172"/>
      <c r="Z361" s="172"/>
      <c r="AA361" s="172"/>
      <c r="AB361" s="172"/>
      <c r="AC361" s="172"/>
      <c r="AD361" s="172"/>
      <c r="AE361" s="172"/>
      <c r="AF361" s="172"/>
      <c r="AG361" s="172"/>
      <c r="AH361" s="172"/>
      <c r="AI361" s="172"/>
      <c r="AJ361" s="172"/>
      <c r="AK361" s="301"/>
      <c r="AL361" s="301"/>
      <c r="AM361" s="301"/>
      <c r="AN361" s="301"/>
      <c r="AO361" s="301"/>
      <c r="AP361" s="301"/>
      <c r="AQ361" s="301"/>
    </row>
    <row r="362" spans="5:43" ht="15" customHeight="1">
      <c r="E362" s="48"/>
      <c r="F362" s="290" t="s">
        <v>551</v>
      </c>
      <c r="G362" s="290"/>
      <c r="H362" s="290"/>
      <c r="I362" s="290"/>
      <c r="J362" s="290"/>
      <c r="K362" s="290"/>
      <c r="L362" s="290"/>
      <c r="M362" s="290"/>
      <c r="N362" s="290"/>
      <c r="O362" s="290"/>
      <c r="P362" s="287">
        <v>930</v>
      </c>
      <c r="Q362" s="287"/>
      <c r="R362" s="287"/>
      <c r="S362" s="287"/>
      <c r="T362" s="287">
        <v>126</v>
      </c>
      <c r="U362" s="287"/>
      <c r="V362" s="287"/>
      <c r="W362" s="287"/>
      <c r="X362" s="287"/>
      <c r="Y362" s="291"/>
      <c r="Z362" s="291"/>
      <c r="AA362" s="291"/>
      <c r="AB362" s="291"/>
      <c r="AC362" s="291"/>
      <c r="AD362" s="171"/>
      <c r="AE362" s="291">
        <v>36</v>
      </c>
      <c r="AF362" s="291"/>
      <c r="AG362" s="291"/>
      <c r="AH362" s="291"/>
      <c r="AI362" s="172"/>
      <c r="AJ362" s="291">
        <v>5</v>
      </c>
      <c r="AK362" s="291"/>
      <c r="AL362" s="291"/>
      <c r="AM362" s="291"/>
      <c r="AN362" s="303">
        <v>1097</v>
      </c>
      <c r="AO362" s="303"/>
      <c r="AP362" s="303"/>
      <c r="AQ362" s="303"/>
    </row>
    <row r="363" spans="5:43" ht="7.5" customHeight="1">
      <c r="E363" s="48"/>
      <c r="F363" s="45"/>
      <c r="G363" s="45"/>
      <c r="H363" s="45"/>
      <c r="I363" s="45"/>
      <c r="J363" s="45"/>
      <c r="K363" s="45"/>
      <c r="L363" s="45"/>
      <c r="M363" s="45"/>
      <c r="N363" s="45"/>
      <c r="O363" s="45"/>
      <c r="P363" s="45"/>
      <c r="Q363" s="45"/>
      <c r="R363" s="45"/>
      <c r="S363" s="50"/>
      <c r="T363" s="50"/>
      <c r="U363" s="50"/>
      <c r="V363" s="50"/>
      <c r="W363" s="50"/>
      <c r="X363" s="50"/>
      <c r="Y363" s="50"/>
      <c r="Z363" s="50"/>
      <c r="AA363" s="50"/>
      <c r="AB363" s="50"/>
      <c r="AC363" s="50"/>
      <c r="AD363" s="50"/>
      <c r="AE363" s="50"/>
      <c r="AF363" s="50"/>
      <c r="AG363" s="50"/>
      <c r="AH363" s="50"/>
      <c r="AI363" s="50"/>
      <c r="AJ363" s="50"/>
      <c r="AK363" s="174"/>
      <c r="AL363" s="174"/>
      <c r="AM363" s="174"/>
      <c r="AN363" s="174"/>
      <c r="AO363" s="174"/>
      <c r="AP363" s="174"/>
      <c r="AQ363" s="174"/>
    </row>
    <row r="364" spans="5:43" ht="15" customHeight="1">
      <c r="E364" s="48"/>
      <c r="F364" s="292" t="s">
        <v>114</v>
      </c>
      <c r="G364" s="292"/>
      <c r="H364" s="292"/>
      <c r="I364" s="292"/>
      <c r="J364" s="292"/>
      <c r="K364" s="292"/>
      <c r="L364" s="292"/>
      <c r="M364" s="292"/>
      <c r="N364" s="292"/>
      <c r="O364" s="292"/>
      <c r="P364" s="299"/>
      <c r="Q364" s="299"/>
      <c r="R364" s="299"/>
      <c r="S364" s="299"/>
      <c r="T364" s="300">
        <v>63</v>
      </c>
      <c r="U364" s="300"/>
      <c r="V364" s="300"/>
      <c r="W364" s="300"/>
      <c r="X364" s="300"/>
      <c r="Y364" s="276"/>
      <c r="Z364" s="276"/>
      <c r="AA364" s="276"/>
      <c r="AB364" s="276"/>
      <c r="AC364" s="276"/>
      <c r="AD364" s="276"/>
      <c r="AE364" s="286">
        <v>72</v>
      </c>
      <c r="AF364" s="286"/>
      <c r="AG364" s="286"/>
      <c r="AH364" s="286"/>
      <c r="AI364" s="188"/>
      <c r="AJ364" s="188"/>
      <c r="AK364" s="426">
        <v>5</v>
      </c>
      <c r="AL364" s="426"/>
      <c r="AM364" s="50"/>
      <c r="AN364" s="288">
        <v>140</v>
      </c>
      <c r="AO364" s="288"/>
      <c r="AP364" s="288"/>
      <c r="AQ364" s="288"/>
    </row>
    <row r="365" spans="5:43" ht="15" customHeight="1">
      <c r="E365" s="48"/>
      <c r="F365" s="297" t="s">
        <v>121</v>
      </c>
      <c r="G365" s="297"/>
      <c r="H365" s="297"/>
      <c r="I365" s="297"/>
      <c r="J365" s="297"/>
      <c r="K365" s="297"/>
      <c r="L365" s="297"/>
      <c r="M365" s="297"/>
      <c r="N365" s="297"/>
      <c r="O365" s="297"/>
      <c r="P365" s="145"/>
      <c r="Q365" s="145"/>
      <c r="R365" s="145"/>
      <c r="S365" s="47"/>
      <c r="T365" s="47"/>
      <c r="U365" s="47"/>
      <c r="V365" s="47"/>
      <c r="W365" s="47"/>
      <c r="X365" s="47"/>
      <c r="Y365" s="47"/>
      <c r="Z365" s="47"/>
      <c r="AA365" s="47"/>
      <c r="AB365" s="47"/>
      <c r="AC365" s="47"/>
      <c r="AD365" s="47"/>
      <c r="AE365" s="47"/>
      <c r="AF365" s="47"/>
      <c r="AG365" s="47"/>
      <c r="AH365" s="47"/>
      <c r="AI365" s="47"/>
      <c r="AJ365" s="47"/>
      <c r="AK365" s="50"/>
      <c r="AL365" s="50"/>
      <c r="AM365" s="50"/>
      <c r="AN365" s="176"/>
      <c r="AO365" s="176"/>
      <c r="AP365" s="176"/>
      <c r="AQ365" s="176"/>
    </row>
    <row r="366" spans="5:43" ht="15" customHeight="1">
      <c r="E366" s="48"/>
      <c r="F366" s="297"/>
      <c r="G366" s="297"/>
      <c r="H366" s="297"/>
      <c r="I366" s="297"/>
      <c r="J366" s="297"/>
      <c r="K366" s="297"/>
      <c r="L366" s="297"/>
      <c r="M366" s="297"/>
      <c r="N366" s="297"/>
      <c r="O366" s="297"/>
      <c r="P366" s="293"/>
      <c r="Q366" s="293"/>
      <c r="R366" s="293"/>
      <c r="S366" s="293"/>
      <c r="T366" s="47"/>
      <c r="U366" s="286"/>
      <c r="V366" s="286"/>
      <c r="W366" s="286"/>
      <c r="X366" s="286"/>
      <c r="Y366" s="47"/>
      <c r="Z366" s="286"/>
      <c r="AA366" s="286"/>
      <c r="AB366" s="286"/>
      <c r="AC366" s="286"/>
      <c r="AD366" s="47"/>
      <c r="AE366" s="286"/>
      <c r="AF366" s="286"/>
      <c r="AG366" s="286"/>
      <c r="AH366" s="286"/>
      <c r="AI366" s="47"/>
      <c r="AJ366" s="286"/>
      <c r="AK366" s="286"/>
      <c r="AL366" s="286"/>
      <c r="AM366" s="286"/>
      <c r="AN366" s="289">
        <f>SUBTOTAL(9,P366:AM366)</f>
        <v>0</v>
      </c>
      <c r="AO366" s="289"/>
      <c r="AP366" s="289"/>
      <c r="AQ366" s="289"/>
    </row>
    <row r="367" spans="5:43" ht="7.5" customHeight="1">
      <c r="E367" s="48"/>
      <c r="F367" s="49"/>
      <c r="G367" s="49"/>
      <c r="H367" s="49"/>
      <c r="I367" s="49"/>
      <c r="J367" s="49"/>
      <c r="K367" s="49"/>
      <c r="L367" s="49"/>
      <c r="M367" s="49"/>
      <c r="N367" s="49"/>
      <c r="O367" s="49"/>
      <c r="P367" s="49"/>
      <c r="Q367" s="49"/>
      <c r="R367" s="49"/>
      <c r="S367" s="47"/>
      <c r="T367" s="47"/>
      <c r="U367" s="47"/>
      <c r="V367" s="47"/>
      <c r="W367" s="47"/>
      <c r="X367" s="47"/>
      <c r="Y367" s="47"/>
      <c r="Z367" s="47"/>
      <c r="AA367" s="47"/>
      <c r="AB367" s="47"/>
      <c r="AC367" s="47"/>
      <c r="AD367" s="47"/>
      <c r="AE367" s="47"/>
      <c r="AF367" s="47"/>
      <c r="AG367" s="47"/>
      <c r="AH367" s="47"/>
      <c r="AI367" s="47"/>
      <c r="AJ367" s="47"/>
      <c r="AK367" s="175"/>
      <c r="AL367" s="175"/>
      <c r="AM367" s="175"/>
      <c r="AN367" s="175"/>
      <c r="AO367" s="175"/>
      <c r="AP367" s="175"/>
      <c r="AQ367" s="175"/>
    </row>
    <row r="368" spans="5:43" ht="15" customHeight="1">
      <c r="E368" s="51"/>
      <c r="F368" s="290" t="s">
        <v>561</v>
      </c>
      <c r="G368" s="290"/>
      <c r="H368" s="290"/>
      <c r="I368" s="290"/>
      <c r="J368" s="290"/>
      <c r="K368" s="290"/>
      <c r="L368" s="290"/>
      <c r="M368" s="290"/>
      <c r="N368" s="290"/>
      <c r="O368" s="290"/>
      <c r="P368" s="294">
        <v>930</v>
      </c>
      <c r="Q368" s="294"/>
      <c r="R368" s="294"/>
      <c r="S368" s="294"/>
      <c r="T368" s="171"/>
      <c r="U368" s="287">
        <f>SUM(S362:X366)</f>
        <v>189</v>
      </c>
      <c r="V368" s="287"/>
      <c r="W368" s="287"/>
      <c r="X368" s="287"/>
      <c r="Y368" s="171"/>
      <c r="Z368" s="287"/>
      <c r="AA368" s="287"/>
      <c r="AB368" s="287"/>
      <c r="AC368" s="287"/>
      <c r="AD368" s="171"/>
      <c r="AE368" s="287">
        <f>SUBTOTAL(9,AE362:AH367)</f>
        <v>108</v>
      </c>
      <c r="AF368" s="287"/>
      <c r="AG368" s="287"/>
      <c r="AH368" s="287"/>
      <c r="AI368" s="171"/>
      <c r="AJ368" s="287">
        <f>SUBTOTAL(9,AJ362:AM365)</f>
        <v>10</v>
      </c>
      <c r="AK368" s="287"/>
      <c r="AL368" s="287"/>
      <c r="AM368" s="287"/>
      <c r="AN368" s="303">
        <v>1237</v>
      </c>
      <c r="AO368" s="303"/>
      <c r="AP368" s="303"/>
      <c r="AQ368" s="303"/>
    </row>
    <row r="369" spans="1:43" ht="15">
      <c r="E369" s="48"/>
      <c r="F369" s="48"/>
      <c r="G369" s="48"/>
      <c r="H369" s="48"/>
      <c r="I369" s="48"/>
      <c r="J369" s="48"/>
      <c r="K369" s="48"/>
      <c r="L369" s="48"/>
      <c r="M369" s="48"/>
      <c r="N369" s="47"/>
      <c r="O369" s="52"/>
      <c r="P369" s="52"/>
      <c r="Q369" s="52"/>
      <c r="R369" s="52"/>
      <c r="S369" s="52"/>
      <c r="T369" s="47"/>
      <c r="U369" s="52"/>
      <c r="V369" s="52"/>
      <c r="W369" s="52"/>
      <c r="X369" s="52"/>
      <c r="Y369" s="52"/>
      <c r="Z369" s="47"/>
      <c r="AA369" s="52"/>
      <c r="AB369" s="52"/>
      <c r="AC369" s="52"/>
      <c r="AD369" s="52"/>
      <c r="AE369" s="52"/>
      <c r="AF369" s="47"/>
      <c r="AG369" s="52"/>
      <c r="AH369" s="52"/>
      <c r="AI369" s="52"/>
      <c r="AJ369" s="52"/>
      <c r="AK369" s="52"/>
      <c r="AL369" s="47"/>
      <c r="AM369" s="52"/>
      <c r="AN369" s="52"/>
      <c r="AO369" s="52"/>
      <c r="AP369" s="52"/>
      <c r="AQ369" s="52"/>
    </row>
    <row r="370" spans="1:43" ht="15" customHeight="1">
      <c r="E370" s="48"/>
      <c r="F370" s="48"/>
      <c r="G370" s="48"/>
      <c r="H370" s="48"/>
      <c r="I370" s="48"/>
      <c r="J370" s="48"/>
      <c r="K370" s="48"/>
      <c r="L370" s="48"/>
      <c r="M370" s="48"/>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row>
    <row r="371" spans="1:43" ht="15">
      <c r="E371" s="48"/>
      <c r="F371" s="48"/>
      <c r="G371" s="48"/>
      <c r="H371" s="48"/>
      <c r="I371" s="48"/>
      <c r="J371" s="48"/>
      <c r="K371" s="48"/>
      <c r="L371" s="48"/>
      <c r="M371" s="48"/>
      <c r="N371" s="47"/>
      <c r="O371" s="52"/>
      <c r="P371" s="52"/>
      <c r="Q371" s="52"/>
      <c r="R371" s="52"/>
      <c r="S371" s="52"/>
      <c r="T371" s="47"/>
      <c r="U371" s="52"/>
      <c r="V371" s="52"/>
      <c r="W371" s="52"/>
      <c r="X371" s="52"/>
      <c r="Y371" s="52"/>
      <c r="Z371" s="47"/>
      <c r="AA371" s="52"/>
      <c r="AB371" s="52"/>
      <c r="AC371" s="52"/>
      <c r="AD371" s="52"/>
      <c r="AE371" s="52"/>
      <c r="AF371" s="47"/>
      <c r="AG371" s="52"/>
      <c r="AH371" s="52"/>
      <c r="AI371" s="52"/>
      <c r="AJ371" s="52"/>
      <c r="AK371" s="52"/>
      <c r="AL371" s="47"/>
      <c r="AM371" s="52"/>
      <c r="AN371" s="52"/>
      <c r="AO371" s="52"/>
      <c r="AP371" s="52"/>
      <c r="AQ371" s="52"/>
    </row>
    <row r="372" spans="1:43" ht="15">
      <c r="E372" s="48"/>
      <c r="F372" s="48"/>
      <c r="G372" s="48"/>
      <c r="H372" s="48"/>
      <c r="I372" s="48"/>
      <c r="J372" s="48"/>
      <c r="K372" s="48"/>
      <c r="L372" s="48"/>
      <c r="M372" s="48"/>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row>
    <row r="373" spans="1:43" s="203" customFormat="1" ht="15">
      <c r="A373" s="1"/>
      <c r="B373" s="1"/>
      <c r="C373" s="2"/>
      <c r="D373" s="1"/>
      <c r="E373" s="48"/>
      <c r="F373" s="48"/>
      <c r="G373" s="48"/>
      <c r="H373" s="48"/>
      <c r="I373" s="48"/>
      <c r="J373" s="48"/>
      <c r="K373" s="48"/>
      <c r="L373" s="48"/>
      <c r="M373" s="48"/>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row>
    <row r="374" spans="1:43" s="203" customFormat="1" ht="15">
      <c r="A374" s="1"/>
      <c r="B374" s="1"/>
      <c r="C374" s="2"/>
      <c r="D374" s="1"/>
      <c r="E374" s="48"/>
      <c r="F374" s="48"/>
      <c r="G374" s="48"/>
      <c r="H374" s="48"/>
      <c r="I374" s="48"/>
      <c r="J374" s="48"/>
      <c r="K374" s="48"/>
      <c r="L374" s="48"/>
      <c r="M374" s="48"/>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row>
    <row r="375" spans="1:43" s="203" customFormat="1" ht="15">
      <c r="A375" s="1"/>
      <c r="B375" s="1"/>
      <c r="C375" s="2"/>
      <c r="D375" s="1"/>
      <c r="E375" s="48"/>
      <c r="F375" s="48"/>
      <c r="G375" s="48"/>
      <c r="H375" s="48"/>
      <c r="I375" s="48"/>
      <c r="J375" s="48"/>
      <c r="K375" s="48"/>
      <c r="L375" s="48"/>
      <c r="M375" s="48"/>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row>
    <row r="376" spans="1:43" s="203" customFormat="1" ht="15">
      <c r="A376" s="1"/>
      <c r="B376" s="1"/>
      <c r="C376" s="2"/>
      <c r="D376" s="1"/>
      <c r="E376" s="48"/>
      <c r="F376" s="48"/>
      <c r="G376" s="48"/>
      <c r="H376" s="48"/>
      <c r="I376" s="48"/>
      <c r="J376" s="48"/>
      <c r="K376" s="48"/>
      <c r="L376" s="48"/>
      <c r="M376" s="48"/>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row>
    <row r="377" spans="1:43" ht="15">
      <c r="E377" s="48"/>
      <c r="F377" s="48"/>
      <c r="G377" s="48"/>
      <c r="H377" s="48"/>
      <c r="I377" s="48"/>
      <c r="J377" s="48"/>
      <c r="K377" s="48"/>
      <c r="L377" s="48"/>
      <c r="M377" s="48"/>
      <c r="N377" s="47"/>
      <c r="O377" s="52"/>
      <c r="P377" s="52"/>
      <c r="Q377" s="52"/>
      <c r="R377" s="52"/>
      <c r="S377" s="52"/>
      <c r="T377" s="47"/>
      <c r="U377" s="52"/>
      <c r="V377" s="52"/>
      <c r="W377" s="52"/>
      <c r="X377" s="52"/>
      <c r="Y377" s="52"/>
      <c r="Z377" s="47"/>
      <c r="AA377" s="52"/>
      <c r="AB377" s="52"/>
      <c r="AC377" s="52"/>
      <c r="AD377" s="52"/>
      <c r="AE377" s="52"/>
      <c r="AF377" s="47"/>
      <c r="AG377" s="52"/>
      <c r="AH377" s="52"/>
      <c r="AI377" s="52"/>
      <c r="AJ377" s="52"/>
      <c r="AK377" s="52"/>
      <c r="AL377" s="47"/>
      <c r="AM377" s="52"/>
      <c r="AN377" s="52"/>
      <c r="AO377" s="52"/>
      <c r="AP377" s="52"/>
      <c r="AQ377" s="52"/>
    </row>
    <row r="378" spans="1:43" ht="15">
      <c r="E378" s="48"/>
      <c r="F378" s="48"/>
      <c r="G378" s="48"/>
      <c r="H378" s="48"/>
      <c r="I378" s="48"/>
      <c r="J378" s="48"/>
      <c r="K378" s="48"/>
      <c r="L378" s="48"/>
      <c r="M378" s="48"/>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row>
    <row r="379" spans="1:43" ht="15">
      <c r="E379" s="48"/>
      <c r="F379" s="48"/>
      <c r="G379" s="48"/>
      <c r="H379" s="48"/>
      <c r="I379" s="48"/>
      <c r="J379" s="48"/>
      <c r="K379" s="48"/>
      <c r="L379" s="48"/>
      <c r="M379" s="48"/>
      <c r="N379" s="47"/>
      <c r="O379" s="52"/>
      <c r="P379" s="52"/>
      <c r="Q379" s="52"/>
      <c r="R379" s="52"/>
      <c r="S379" s="52"/>
      <c r="T379" s="47"/>
      <c r="U379" s="52"/>
      <c r="V379" s="52"/>
      <c r="W379" s="52"/>
      <c r="X379" s="52"/>
      <c r="Y379" s="52"/>
      <c r="Z379" s="47"/>
      <c r="AA379" s="52"/>
      <c r="AB379" s="52"/>
      <c r="AC379" s="52"/>
      <c r="AD379" s="52"/>
      <c r="AE379" s="52"/>
      <c r="AF379" s="47"/>
      <c r="AG379" s="52"/>
      <c r="AH379" s="52"/>
      <c r="AI379" s="52"/>
      <c r="AJ379" s="52"/>
      <c r="AK379" s="52"/>
      <c r="AL379" s="47"/>
      <c r="AM379" s="52"/>
      <c r="AN379" s="52"/>
      <c r="AO379" s="52"/>
      <c r="AP379" s="52"/>
      <c r="AQ379" s="52"/>
    </row>
    <row r="380" spans="1:43" ht="15">
      <c r="E380" s="48"/>
      <c r="F380" s="48"/>
      <c r="G380" s="48"/>
      <c r="H380" s="48"/>
      <c r="I380" s="48"/>
      <c r="J380" s="48"/>
      <c r="K380" s="48"/>
      <c r="L380" s="48"/>
      <c r="M380" s="48"/>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row>
    <row r="381" spans="1:43">
      <c r="E381" s="51"/>
      <c r="F381" s="51"/>
      <c r="G381" s="51"/>
      <c r="H381" s="51"/>
      <c r="I381" s="51"/>
      <c r="J381" s="51"/>
      <c r="K381" s="51"/>
      <c r="L381" s="51"/>
      <c r="M381" s="51"/>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row>
    <row r="382" spans="1:43">
      <c r="A382" s="21"/>
      <c r="B382" s="21"/>
      <c r="C382" s="22"/>
      <c r="E382" s="53"/>
      <c r="F382" s="53"/>
      <c r="G382" s="53"/>
      <c r="H382" s="53"/>
      <c r="I382" s="53"/>
      <c r="J382" s="53"/>
      <c r="K382" s="53"/>
      <c r="L382" s="53"/>
      <c r="M382" s="53"/>
      <c r="N382" s="47"/>
      <c r="O382" s="47"/>
      <c r="P382" s="47"/>
      <c r="Q382" s="47"/>
      <c r="R382" s="47"/>
      <c r="S382" s="47"/>
      <c r="T382" s="47"/>
      <c r="U382" s="47"/>
      <c r="V382" s="47"/>
      <c r="W382" s="47"/>
      <c r="X382" s="47"/>
      <c r="Y382" s="47"/>
      <c r="Z382" s="47"/>
      <c r="AA382" s="47"/>
      <c r="AB382" s="47"/>
      <c r="AC382" s="47"/>
      <c r="AD382" s="47"/>
      <c r="AE382" s="47"/>
      <c r="AF382" s="50"/>
      <c r="AG382" s="50"/>
      <c r="AH382" s="50"/>
      <c r="AI382" s="50"/>
      <c r="AJ382" s="47"/>
      <c r="AK382" s="47"/>
      <c r="AL382" s="47"/>
      <c r="AM382" s="47"/>
      <c r="AN382" s="50"/>
      <c r="AO382" s="50"/>
      <c r="AP382" s="50"/>
      <c r="AQ382" s="50"/>
    </row>
    <row r="383" spans="1:43">
      <c r="E383" s="53"/>
      <c r="F383" s="53"/>
      <c r="G383" s="53"/>
      <c r="H383" s="53"/>
      <c r="I383" s="53"/>
      <c r="J383" s="53"/>
      <c r="K383" s="53"/>
      <c r="L383" s="53"/>
      <c r="M383" s="53"/>
      <c r="N383" s="47"/>
      <c r="O383" s="47"/>
      <c r="P383" s="47"/>
      <c r="Q383" s="47"/>
      <c r="R383" s="47"/>
      <c r="S383" s="47"/>
      <c r="T383" s="47"/>
      <c r="U383" s="47"/>
      <c r="V383" s="47"/>
      <c r="W383" s="47"/>
      <c r="X383" s="47"/>
      <c r="Y383" s="47"/>
      <c r="Z383" s="47"/>
      <c r="AA383" s="47"/>
      <c r="AB383" s="47"/>
      <c r="AC383" s="47"/>
      <c r="AD383" s="47"/>
      <c r="AE383" s="47"/>
      <c r="AF383" s="50"/>
      <c r="AG383" s="50"/>
      <c r="AH383" s="50"/>
      <c r="AI383" s="50"/>
      <c r="AJ383" s="47"/>
      <c r="AK383" s="47"/>
      <c r="AL383" s="47"/>
      <c r="AM383" s="47"/>
      <c r="AN383" s="50"/>
      <c r="AO383" s="50"/>
      <c r="AP383" s="50"/>
      <c r="AQ383" s="50"/>
    </row>
    <row r="384" spans="1:43">
      <c r="E384" s="53"/>
      <c r="F384" s="53"/>
      <c r="G384" s="53"/>
      <c r="H384" s="53"/>
      <c r="I384" s="53"/>
      <c r="J384" s="53"/>
      <c r="K384" s="53"/>
      <c r="L384" s="53"/>
      <c r="M384" s="53"/>
      <c r="N384" s="47"/>
      <c r="O384" s="47"/>
      <c r="P384" s="47"/>
      <c r="Q384" s="47"/>
      <c r="R384" s="47"/>
      <c r="S384" s="47"/>
      <c r="T384" s="47"/>
      <c r="U384" s="47"/>
      <c r="V384" s="47"/>
      <c r="W384" s="47"/>
      <c r="X384" s="47"/>
      <c r="Y384" s="47"/>
      <c r="Z384" s="47"/>
      <c r="AA384" s="47"/>
      <c r="AB384" s="47"/>
      <c r="AC384" s="47"/>
      <c r="AD384" s="47"/>
      <c r="AE384" s="47"/>
      <c r="AF384" s="50"/>
      <c r="AG384" s="50"/>
      <c r="AH384" s="50"/>
      <c r="AI384" s="50"/>
      <c r="AJ384" s="47"/>
      <c r="AK384" s="47"/>
      <c r="AL384" s="47"/>
      <c r="AM384" s="47"/>
      <c r="AN384" s="50"/>
      <c r="AO384" s="50"/>
      <c r="AP384" s="50"/>
      <c r="AQ384" s="50"/>
    </row>
    <row r="385" spans="5:43">
      <c r="E385" s="53"/>
      <c r="F385" s="53"/>
      <c r="G385" s="53"/>
      <c r="H385" s="53"/>
      <c r="I385" s="53"/>
      <c r="J385" s="53"/>
      <c r="K385" s="53"/>
      <c r="L385" s="53"/>
      <c r="M385" s="53"/>
      <c r="N385" s="47"/>
      <c r="O385" s="47"/>
      <c r="P385" s="47"/>
      <c r="Q385" s="47"/>
      <c r="R385" s="47"/>
      <c r="S385" s="47"/>
      <c r="T385" s="47"/>
      <c r="U385" s="47"/>
      <c r="V385" s="47"/>
      <c r="W385" s="47"/>
      <c r="X385" s="47"/>
      <c r="Y385" s="47"/>
      <c r="Z385" s="47"/>
      <c r="AA385" s="47"/>
      <c r="AB385" s="47"/>
      <c r="AC385" s="47"/>
      <c r="AD385" s="47"/>
      <c r="AE385" s="47"/>
      <c r="AF385" s="50"/>
      <c r="AG385" s="50"/>
      <c r="AH385" s="50"/>
      <c r="AI385" s="50"/>
      <c r="AJ385" s="47"/>
      <c r="AK385" s="47"/>
      <c r="AL385" s="47"/>
      <c r="AM385" s="47"/>
      <c r="AN385" s="50"/>
      <c r="AO385" s="50"/>
      <c r="AP385" s="50"/>
      <c r="AQ385" s="50"/>
    </row>
    <row r="386" spans="5:43">
      <c r="E386" s="53"/>
      <c r="F386" s="53"/>
      <c r="G386" s="53"/>
      <c r="H386" s="53"/>
      <c r="I386" s="53"/>
      <c r="J386" s="53"/>
      <c r="K386" s="53"/>
      <c r="L386" s="53"/>
      <c r="M386" s="53"/>
      <c r="N386" s="47"/>
      <c r="O386" s="47"/>
      <c r="P386" s="47"/>
      <c r="Q386" s="47"/>
      <c r="R386" s="47"/>
      <c r="S386" s="47"/>
      <c r="T386" s="47"/>
      <c r="U386" s="47"/>
      <c r="V386" s="47"/>
      <c r="W386" s="47"/>
      <c r="X386" s="47"/>
      <c r="Y386" s="47"/>
      <c r="Z386" s="47"/>
      <c r="AA386" s="47"/>
      <c r="AB386" s="47"/>
      <c r="AC386" s="47"/>
      <c r="AD386" s="47"/>
      <c r="AE386" s="47"/>
      <c r="AF386" s="50"/>
      <c r="AG386" s="50"/>
      <c r="AH386" s="50"/>
      <c r="AI386" s="50"/>
      <c r="AJ386" s="47"/>
      <c r="AK386" s="47"/>
      <c r="AL386" s="47"/>
      <c r="AM386" s="47"/>
      <c r="AN386" s="50"/>
      <c r="AO386" s="50"/>
      <c r="AP386" s="50"/>
      <c r="AQ386" s="50"/>
    </row>
    <row r="387" spans="5:43">
      <c r="E387" s="53"/>
      <c r="F387" s="53"/>
      <c r="G387" s="53"/>
      <c r="H387" s="53"/>
      <c r="I387" s="53"/>
      <c r="J387" s="53"/>
      <c r="K387" s="53"/>
      <c r="L387" s="53"/>
      <c r="M387" s="53"/>
      <c r="N387" s="50"/>
      <c r="O387" s="50"/>
      <c r="P387" s="50"/>
      <c r="Q387" s="47"/>
      <c r="R387" s="47"/>
      <c r="S387" s="47"/>
      <c r="T387" s="47"/>
      <c r="U387" s="47"/>
      <c r="V387" s="47"/>
      <c r="W387" s="47"/>
      <c r="X387" s="47"/>
      <c r="Y387" s="47"/>
      <c r="Z387" s="47"/>
      <c r="AA387" s="47"/>
      <c r="AB387" s="47"/>
      <c r="AC387" s="47"/>
      <c r="AD387" s="47"/>
      <c r="AE387" s="47"/>
      <c r="AF387" s="50"/>
      <c r="AG387" s="50"/>
      <c r="AH387" s="50"/>
      <c r="AI387" s="50"/>
      <c r="AJ387" s="47"/>
      <c r="AK387" s="47"/>
      <c r="AL387" s="47"/>
      <c r="AM387" s="47"/>
      <c r="AN387" s="50"/>
      <c r="AO387" s="50"/>
      <c r="AP387" s="50"/>
      <c r="AQ387" s="50"/>
    </row>
    <row r="388" spans="5:43">
      <c r="E388" s="54"/>
      <c r="F388" s="54"/>
      <c r="G388" s="54"/>
      <c r="H388" s="54"/>
      <c r="I388" s="54"/>
      <c r="J388" s="54"/>
      <c r="K388" s="54"/>
      <c r="L388" s="54"/>
      <c r="M388" s="54"/>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row>
    <row r="389" spans="5:4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43"/>
      <c r="AN389" s="43"/>
      <c r="AO389" s="43"/>
      <c r="AP389" s="43"/>
      <c r="AQ389" s="19"/>
    </row>
    <row r="390" spans="5:43">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row>
    <row r="391" spans="5:43">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row>
    <row r="392" spans="5:4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43"/>
      <c r="AN392" s="43"/>
      <c r="AO392" s="43"/>
      <c r="AP392" s="43"/>
      <c r="AQ392" s="19"/>
    </row>
    <row r="393" spans="5:43">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43"/>
      <c r="AN393" s="43"/>
      <c r="AO393" s="43"/>
      <c r="AP393" s="43"/>
      <c r="AQ393" s="19"/>
    </row>
    <row r="394" spans="5:43">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43"/>
      <c r="AN394" s="43"/>
      <c r="AO394" s="43"/>
      <c r="AP394" s="43"/>
      <c r="AQ394" s="19"/>
    </row>
    <row r="395" spans="5:43">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43"/>
      <c r="AN395" s="43"/>
      <c r="AO395" s="43"/>
      <c r="AP395" s="43"/>
      <c r="AQ395" s="19"/>
    </row>
    <row r="396" spans="5:43">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43"/>
      <c r="AN396" s="43"/>
      <c r="AO396" s="43"/>
      <c r="AP396" s="43"/>
      <c r="AQ396" s="19"/>
    </row>
    <row r="397" spans="5:43">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43"/>
      <c r="AN397" s="43"/>
      <c r="AO397" s="43"/>
      <c r="AP397" s="43"/>
      <c r="AQ397" s="19"/>
    </row>
    <row r="398" spans="5:43">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43"/>
      <c r="AN398" s="43"/>
      <c r="AO398" s="43"/>
      <c r="AP398" s="43"/>
      <c r="AQ398" s="19"/>
    </row>
    <row r="399" spans="5:43">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43"/>
      <c r="AN399" s="43"/>
      <c r="AO399" s="43"/>
      <c r="AP399" s="43"/>
      <c r="AQ399" s="19"/>
    </row>
    <row r="400" spans="5:43">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43"/>
      <c r="AN400" s="43"/>
      <c r="AO400" s="43"/>
      <c r="AP400" s="43"/>
      <c r="AQ400" s="19"/>
    </row>
    <row r="401" spans="5:43">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43"/>
      <c r="AN401" s="43"/>
      <c r="AO401" s="43"/>
      <c r="AP401" s="43"/>
      <c r="AQ401" s="19"/>
    </row>
    <row r="402" spans="5:43">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43"/>
      <c r="AN402" s="43"/>
      <c r="AO402" s="43"/>
      <c r="AP402" s="43"/>
      <c r="AQ402" s="19"/>
    </row>
    <row r="403" spans="5:43">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43"/>
      <c r="AN403" s="43"/>
      <c r="AO403" s="43"/>
      <c r="AP403" s="43"/>
      <c r="AQ403" s="19"/>
    </row>
    <row r="404" spans="5:43">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43"/>
      <c r="AN404" s="43"/>
      <c r="AO404" s="43"/>
      <c r="AP404" s="43"/>
      <c r="AQ404" s="19"/>
    </row>
    <row r="405" spans="5:43">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43"/>
      <c r="AN405" s="43"/>
      <c r="AO405" s="43"/>
      <c r="AP405" s="43"/>
      <c r="AQ405" s="19"/>
    </row>
    <row r="406" spans="5:43">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43"/>
      <c r="AN406" s="43"/>
      <c r="AO406" s="43"/>
      <c r="AP406" s="43"/>
      <c r="AQ406" s="19"/>
    </row>
    <row r="407" spans="5:43">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43"/>
      <c r="AN407" s="43"/>
      <c r="AO407" s="43"/>
      <c r="AP407" s="43"/>
      <c r="AQ407" s="19"/>
    </row>
    <row r="408" spans="5:43">
      <c r="E408" s="7"/>
      <c r="F408" s="215" t="s">
        <v>40</v>
      </c>
      <c r="G408" s="215"/>
      <c r="H408" s="215"/>
      <c r="I408" s="215"/>
      <c r="J408" s="215"/>
      <c r="K408" s="215"/>
      <c r="L408" s="215"/>
      <c r="M408" s="215"/>
      <c r="N408" s="215"/>
      <c r="O408" s="215"/>
      <c r="P408" s="215"/>
      <c r="Q408" s="215"/>
      <c r="R408" s="215"/>
      <c r="S408" s="215"/>
      <c r="T408" s="215"/>
      <c r="U408" s="215"/>
      <c r="V408" s="215"/>
      <c r="W408" s="215"/>
      <c r="X408" s="7"/>
      <c r="Y408" s="7"/>
      <c r="Z408" s="7"/>
      <c r="AA408" s="7"/>
      <c r="AB408" s="7"/>
      <c r="AC408" s="7"/>
      <c r="AD408" s="7"/>
      <c r="AE408" s="7"/>
      <c r="AF408" s="7"/>
      <c r="AG408" s="7"/>
      <c r="AH408" s="7"/>
      <c r="AI408" s="7"/>
      <c r="AJ408" s="7"/>
      <c r="AK408" s="7"/>
      <c r="AL408" s="7"/>
      <c r="AM408" s="7"/>
      <c r="AN408" s="7"/>
      <c r="AO408" s="7"/>
      <c r="AP408" s="7"/>
      <c r="AQ408" s="7"/>
    </row>
    <row r="409" spans="5:43">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row>
    <row r="410" spans="5:43">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row>
    <row r="411" spans="5:43">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row>
    <row r="412" spans="5:43">
      <c r="E412" s="7"/>
      <c r="F412" s="245" t="str">
        <f>F341</f>
        <v>Директор  Л.В. Коровьонкова</v>
      </c>
      <c r="G412" s="245"/>
      <c r="H412" s="245"/>
      <c r="I412" s="245"/>
      <c r="J412" s="245"/>
      <c r="K412" s="245"/>
      <c r="L412" s="245"/>
      <c r="M412" s="245"/>
      <c r="N412" s="245"/>
      <c r="O412" s="245"/>
      <c r="P412" s="245"/>
      <c r="Q412" s="245"/>
      <c r="Z412" s="245" t="str">
        <f>Z341</f>
        <v>Головний бухгалтер   О.В. Хижняк</v>
      </c>
      <c r="AA412" s="245"/>
      <c r="AB412" s="245"/>
      <c r="AC412" s="245"/>
      <c r="AD412" s="245"/>
      <c r="AE412" s="245"/>
      <c r="AF412" s="245"/>
      <c r="AG412" s="245"/>
      <c r="AH412" s="245"/>
      <c r="AI412" s="245"/>
      <c r="AJ412" s="245"/>
      <c r="AK412" s="245"/>
      <c r="AL412" s="7"/>
      <c r="AM412" s="7"/>
      <c r="AN412" s="7"/>
      <c r="AO412" s="7"/>
      <c r="AP412" s="7"/>
      <c r="AQ412" s="7"/>
    </row>
    <row r="413" spans="5:43">
      <c r="E413" s="7"/>
      <c r="F413" s="225"/>
      <c r="G413" s="225"/>
      <c r="H413" s="225"/>
      <c r="I413" s="225"/>
      <c r="J413" s="225"/>
      <c r="K413" s="225"/>
      <c r="L413" s="225"/>
      <c r="M413" s="225"/>
      <c r="N413" s="225"/>
      <c r="O413" s="225"/>
      <c r="P413" s="225"/>
      <c r="Q413" s="225"/>
      <c r="Z413" s="222"/>
      <c r="AA413" s="222"/>
      <c r="AB413" s="222"/>
      <c r="AC413" s="222"/>
      <c r="AD413" s="222"/>
      <c r="AE413" s="222"/>
      <c r="AF413" s="222"/>
      <c r="AG413" s="222"/>
      <c r="AH413" s="222"/>
      <c r="AI413" s="222"/>
      <c r="AJ413" s="222"/>
      <c r="AK413" s="222"/>
      <c r="AL413" s="7"/>
      <c r="AM413" s="7"/>
      <c r="AN413" s="7"/>
      <c r="AO413" s="7"/>
      <c r="AP413" s="7"/>
      <c r="AQ413" s="7"/>
    </row>
    <row r="414" spans="5:43">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43"/>
      <c r="AN414" s="43"/>
      <c r="AO414" s="43"/>
      <c r="AP414" s="43"/>
      <c r="AQ414" s="19"/>
    </row>
    <row r="415" spans="5:43" ht="12.75" customHeight="1">
      <c r="F415" s="223" t="s">
        <v>604</v>
      </c>
      <c r="G415" s="223"/>
      <c r="H415" s="223"/>
      <c r="I415" s="223"/>
      <c r="J415" s="223"/>
      <c r="K415" s="223"/>
      <c r="L415" s="223"/>
      <c r="M415" s="223"/>
      <c r="N415" s="223"/>
      <c r="O415" s="223"/>
      <c r="P415" s="223"/>
      <c r="Q415" s="223"/>
      <c r="R415" s="223"/>
      <c r="S415" s="223"/>
      <c r="T415" s="223"/>
      <c r="U415" s="223"/>
      <c r="V415" s="223"/>
      <c r="W415" s="223"/>
      <c r="X415" s="223"/>
      <c r="Y415" s="223"/>
      <c r="Z415" s="223"/>
      <c r="AA415" s="223"/>
      <c r="AB415" s="223"/>
      <c r="AC415" s="223"/>
      <c r="AD415" s="223"/>
      <c r="AE415" s="223"/>
      <c r="AF415" s="223"/>
      <c r="AG415" s="223"/>
      <c r="AH415" s="223"/>
      <c r="AI415" s="223"/>
      <c r="AJ415" s="223"/>
      <c r="AK415" s="223"/>
      <c r="AL415" s="223"/>
      <c r="AM415" s="223"/>
      <c r="AN415" s="223"/>
      <c r="AO415" s="223"/>
      <c r="AP415" s="223"/>
      <c r="AQ415" s="223"/>
    </row>
    <row r="416" spans="5:43">
      <c r="F416" s="217"/>
      <c r="G416" s="217"/>
      <c r="H416" s="217"/>
      <c r="I416" s="217"/>
      <c r="J416" s="217"/>
      <c r="K416" s="217"/>
      <c r="L416" s="217"/>
      <c r="M416" s="217"/>
      <c r="N416" s="217"/>
      <c r="O416" s="217"/>
      <c r="P416" s="217"/>
      <c r="Q416" s="217"/>
      <c r="R416" s="217"/>
      <c r="S416" s="217"/>
      <c r="T416" s="217"/>
      <c r="U416" s="217"/>
      <c r="V416" s="217"/>
      <c r="W416" s="217"/>
      <c r="X416" s="217"/>
      <c r="Y416" s="217"/>
      <c r="Z416" s="217"/>
      <c r="AA416" s="217"/>
      <c r="AB416" s="217"/>
      <c r="AC416" s="217"/>
      <c r="AD416" s="217"/>
      <c r="AE416" s="217"/>
      <c r="AF416" s="217"/>
      <c r="AG416" s="217"/>
      <c r="AH416" s="217"/>
      <c r="AI416" s="217"/>
      <c r="AJ416" s="217"/>
      <c r="AK416" s="217"/>
      <c r="AL416" s="217"/>
      <c r="AM416" s="217"/>
      <c r="AN416" s="217"/>
      <c r="AO416" s="217"/>
      <c r="AP416" s="217"/>
      <c r="AQ416" s="217"/>
    </row>
    <row r="417" spans="1:44">
      <c r="AC417" s="215"/>
      <c r="AD417" s="215"/>
      <c r="AE417" s="215"/>
      <c r="AG417" s="215"/>
      <c r="AH417" s="215"/>
      <c r="AI417" s="215"/>
      <c r="AJ417" s="215"/>
      <c r="AK417" s="215"/>
      <c r="AM417" s="219"/>
      <c r="AN417" s="219"/>
      <c r="AO417" s="219"/>
      <c r="AP417" s="219"/>
      <c r="AQ417" s="219"/>
    </row>
    <row r="418" spans="1:44">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2" t="s">
        <v>25</v>
      </c>
      <c r="AN418" s="246">
        <f>AN347+1</f>
        <v>6</v>
      </c>
      <c r="AO418" s="246"/>
      <c r="AP418" s="12" t="s">
        <v>25</v>
      </c>
      <c r="AQ418" s="13"/>
    </row>
    <row r="419" spans="1:44">
      <c r="E419" s="261" t="str">
        <f>UPPER($Y$28)</f>
        <v>ПТ ЛОМБАРД "МЕРКУРІЙ"</v>
      </c>
      <c r="F419" s="261"/>
      <c r="G419" s="261"/>
      <c r="H419" s="261"/>
      <c r="I419" s="261"/>
      <c r="J419" s="261"/>
      <c r="K419" s="261"/>
      <c r="L419" s="261"/>
      <c r="M419" s="261"/>
      <c r="N419" s="261"/>
      <c r="O419" s="261"/>
      <c r="P419" s="261"/>
      <c r="Q419" s="261"/>
      <c r="R419" s="261"/>
      <c r="S419" s="261"/>
      <c r="T419" s="261"/>
      <c r="U419" s="261"/>
      <c r="V419" s="261"/>
      <c r="W419" s="261"/>
      <c r="X419" s="261"/>
      <c r="Y419" s="261"/>
      <c r="Z419" s="261"/>
      <c r="AA419" s="261"/>
      <c r="AB419" s="261"/>
      <c r="AC419" s="261"/>
      <c r="AD419" s="261"/>
      <c r="AE419" s="261"/>
      <c r="AF419" s="261"/>
      <c r="AG419" s="261"/>
      <c r="AH419" s="261"/>
      <c r="AI419" s="261"/>
      <c r="AJ419" s="261"/>
      <c r="AK419" s="261"/>
      <c r="AL419" s="261"/>
      <c r="AM419" s="261"/>
      <c r="AN419" s="261"/>
      <c r="AO419" s="261"/>
      <c r="AP419" s="261"/>
      <c r="AQ419" s="261"/>
    </row>
    <row r="420" spans="1:44" ht="12.75" customHeight="1">
      <c r="E420" s="240" t="str">
        <f>UPPER($F$79)</f>
        <v>ЗВІТ ПРО РУХ ГРОШОВИХ КОШТІВ</v>
      </c>
      <c r="F420" s="240"/>
      <c r="G420" s="240"/>
      <c r="H420" s="240"/>
      <c r="I420" s="240"/>
      <c r="J420" s="240"/>
      <c r="K420" s="240"/>
      <c r="L420" s="240"/>
      <c r="M420" s="240"/>
      <c r="N420" s="240"/>
      <c r="O420" s="240"/>
      <c r="P420" s="240"/>
      <c r="Q420" s="240"/>
      <c r="R420" s="240"/>
      <c r="S420" s="240"/>
      <c r="T420" s="240"/>
      <c r="U420" s="240"/>
      <c r="V420" s="240"/>
      <c r="W420" s="240"/>
      <c r="X420" s="240"/>
      <c r="Y420" s="240"/>
      <c r="Z420" s="240"/>
      <c r="AA420" s="240"/>
      <c r="AB420" s="240"/>
      <c r="AC420" s="240"/>
      <c r="AD420" s="240"/>
      <c r="AE420" s="240"/>
      <c r="AF420" s="240"/>
      <c r="AG420" s="240"/>
      <c r="AH420" s="240"/>
      <c r="AI420" s="240"/>
      <c r="AJ420" s="240"/>
      <c r="AK420" s="240"/>
      <c r="AL420" s="240"/>
      <c r="AM420" s="240"/>
      <c r="AN420" s="240"/>
      <c r="AO420" s="240"/>
      <c r="AP420" s="240"/>
      <c r="AQ420" s="240"/>
    </row>
    <row r="421" spans="1:44">
      <c r="E421" s="240" t="str">
        <f>$E$277</f>
        <v>ЗА РІК, ЩО ЗАКІНЧИВСЯ 31 ГРУДНЯ 2018 РОКУ</v>
      </c>
      <c r="F421" s="240"/>
      <c r="G421" s="240"/>
      <c r="H421" s="240"/>
      <c r="I421" s="240"/>
      <c r="J421" s="240"/>
      <c r="K421" s="240"/>
      <c r="L421" s="240"/>
      <c r="M421" s="240"/>
      <c r="N421" s="240"/>
      <c r="O421" s="240"/>
      <c r="P421" s="240"/>
      <c r="Q421" s="240"/>
      <c r="R421" s="240"/>
      <c r="S421" s="240"/>
      <c r="T421" s="240"/>
      <c r="U421" s="240"/>
      <c r="V421" s="240"/>
      <c r="W421" s="240"/>
      <c r="X421" s="240"/>
      <c r="Y421" s="240"/>
      <c r="Z421" s="240"/>
      <c r="AA421" s="240"/>
      <c r="AB421" s="240"/>
      <c r="AC421" s="240"/>
      <c r="AD421" s="240"/>
      <c r="AE421" s="240"/>
      <c r="AF421" s="240"/>
      <c r="AG421" s="240"/>
      <c r="AH421" s="240"/>
      <c r="AI421" s="240"/>
      <c r="AJ421" s="240"/>
      <c r="AK421" s="240"/>
      <c r="AL421" s="240"/>
      <c r="AM421" s="240"/>
      <c r="AN421" s="240"/>
      <c r="AO421" s="240"/>
      <c r="AP421" s="240"/>
      <c r="AQ421" s="240"/>
    </row>
    <row r="422" spans="1:44">
      <c r="E422" s="242" t="str">
        <f>$E$210</f>
        <v>(в тисячах гривень, якщо не вказано інше)</v>
      </c>
      <c r="F422" s="242"/>
      <c r="G422" s="242"/>
      <c r="H422" s="242"/>
      <c r="I422" s="242"/>
      <c r="J422" s="242"/>
      <c r="K422" s="242"/>
      <c r="L422" s="242"/>
      <c r="M422" s="242"/>
      <c r="N422" s="242"/>
      <c r="O422" s="242"/>
      <c r="P422" s="242"/>
      <c r="Q422" s="242"/>
      <c r="R422" s="242"/>
      <c r="S422" s="242"/>
      <c r="T422" s="242"/>
      <c r="U422" s="242"/>
      <c r="V422" s="242"/>
      <c r="W422" s="242"/>
      <c r="X422" s="242"/>
      <c r="Y422" s="242"/>
      <c r="Z422" s="242"/>
      <c r="AA422" s="242"/>
      <c r="AB422" s="242"/>
      <c r="AC422" s="242"/>
      <c r="AD422" s="242"/>
      <c r="AE422" s="242"/>
      <c r="AF422" s="242"/>
      <c r="AG422" s="242"/>
      <c r="AH422" s="242"/>
      <c r="AI422" s="242"/>
      <c r="AJ422" s="242"/>
      <c r="AK422" s="242"/>
      <c r="AL422" s="242"/>
      <c r="AM422" s="242"/>
      <c r="AN422" s="242"/>
      <c r="AO422" s="242"/>
      <c r="AP422" s="242"/>
      <c r="AQ422" s="242"/>
    </row>
    <row r="423" spans="1:44" s="58" customFormat="1">
      <c r="A423" s="56"/>
      <c r="B423" s="56"/>
      <c r="C423" s="57"/>
      <c r="D423" s="1"/>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43"/>
      <c r="AN423" s="43"/>
      <c r="AO423" s="43"/>
      <c r="AP423" s="43"/>
      <c r="AQ423" s="19"/>
      <c r="AR423" s="3"/>
    </row>
    <row r="424" spans="1:44" s="58" customFormat="1">
      <c r="A424" s="56"/>
      <c r="B424" s="56"/>
      <c r="C424" s="57"/>
      <c r="D424" s="1"/>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260" t="s">
        <v>44</v>
      </c>
      <c r="AD424" s="260"/>
      <c r="AE424" s="260"/>
      <c r="AF424" s="179"/>
      <c r="AG424" s="260">
        <v>2018</v>
      </c>
      <c r="AH424" s="260"/>
      <c r="AI424" s="260"/>
      <c r="AJ424" s="260"/>
      <c r="AK424" s="260"/>
      <c r="AL424" s="32"/>
      <c r="AM424" s="54"/>
      <c r="AN424" s="54"/>
      <c r="AO424" s="54"/>
      <c r="AP424" s="54"/>
      <c r="AQ424" s="54"/>
      <c r="AR424" s="3"/>
    </row>
    <row r="425" spans="1:44" s="58" customFormat="1">
      <c r="A425" s="56"/>
      <c r="B425" s="56"/>
      <c r="C425" s="57"/>
      <c r="D425" s="1"/>
      <c r="E425" s="36"/>
      <c r="F425" s="298" t="s">
        <v>122</v>
      </c>
      <c r="G425" s="298"/>
      <c r="H425" s="298"/>
      <c r="I425" s="298"/>
      <c r="J425" s="298"/>
      <c r="K425" s="298"/>
      <c r="L425" s="298"/>
      <c r="M425" s="298"/>
      <c r="N425" s="298"/>
      <c r="O425" s="298"/>
      <c r="P425" s="298"/>
      <c r="Q425" s="298"/>
      <c r="R425" s="298"/>
      <c r="S425" s="298"/>
      <c r="T425" s="298"/>
      <c r="U425" s="298"/>
      <c r="V425" s="298"/>
      <c r="W425" s="298"/>
      <c r="X425" s="298"/>
      <c r="Y425" s="298"/>
      <c r="Z425" s="298"/>
      <c r="AA425" s="298"/>
      <c r="AB425" s="298"/>
      <c r="AC425" s="36"/>
      <c r="AD425" s="36"/>
      <c r="AE425" s="36"/>
      <c r="AF425" s="36"/>
      <c r="AG425" s="36"/>
      <c r="AH425" s="36"/>
      <c r="AI425" s="36"/>
      <c r="AJ425" s="36"/>
      <c r="AK425" s="36"/>
      <c r="AL425" s="36"/>
      <c r="AM425" s="43"/>
      <c r="AN425" s="43"/>
      <c r="AO425" s="43"/>
      <c r="AP425" s="43"/>
      <c r="AQ425" s="19"/>
      <c r="AR425" s="3"/>
    </row>
    <row r="426" spans="1:44" s="58" customFormat="1">
      <c r="A426" s="56"/>
      <c r="B426" s="56"/>
      <c r="C426" s="57"/>
      <c r="D426" s="1"/>
      <c r="E426" s="36"/>
      <c r="F426" s="307" t="s">
        <v>112</v>
      </c>
      <c r="G426" s="307"/>
      <c r="H426" s="307"/>
      <c r="I426" s="307"/>
      <c r="J426" s="307"/>
      <c r="K426" s="307"/>
      <c r="L426" s="307"/>
      <c r="M426" s="307"/>
      <c r="N426" s="307"/>
      <c r="O426" s="307"/>
      <c r="P426" s="307"/>
      <c r="Q426" s="307"/>
      <c r="R426" s="307"/>
      <c r="S426" s="307"/>
      <c r="T426" s="307"/>
      <c r="U426" s="307"/>
      <c r="V426" s="307"/>
      <c r="W426" s="307"/>
      <c r="X426" s="307"/>
      <c r="Y426" s="307"/>
      <c r="Z426" s="307"/>
      <c r="AA426" s="307"/>
      <c r="AB426" s="307"/>
      <c r="AC426" s="36"/>
      <c r="AD426" s="36"/>
      <c r="AE426" s="36"/>
      <c r="AF426" s="36"/>
      <c r="AG426" s="221">
        <v>83</v>
      </c>
      <c r="AH426" s="221"/>
      <c r="AI426" s="221"/>
      <c r="AJ426" s="221"/>
      <c r="AK426" s="221"/>
      <c r="AL426" s="36"/>
      <c r="AM426" s="59"/>
      <c r="AN426" s="59"/>
      <c r="AO426" s="59"/>
      <c r="AP426" s="59"/>
      <c r="AQ426" s="59"/>
      <c r="AR426" s="3"/>
    </row>
    <row r="427" spans="1:44" s="58" customFormat="1">
      <c r="A427" s="56"/>
      <c r="B427" s="56"/>
      <c r="C427" s="57"/>
      <c r="D427" s="1"/>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20"/>
      <c r="AH427" s="20"/>
      <c r="AI427" s="20"/>
      <c r="AJ427" s="20"/>
      <c r="AK427" s="20"/>
      <c r="AL427" s="36"/>
      <c r="AM427" s="29"/>
      <c r="AN427" s="29"/>
      <c r="AO427" s="29"/>
      <c r="AP427" s="29"/>
      <c r="AQ427" s="29"/>
      <c r="AR427" s="3"/>
    </row>
    <row r="428" spans="1:44" s="58" customFormat="1">
      <c r="A428" s="56"/>
      <c r="B428" s="56"/>
      <c r="C428" s="57"/>
      <c r="D428" s="1"/>
      <c r="E428" s="36"/>
      <c r="F428" s="306" t="s">
        <v>123</v>
      </c>
      <c r="G428" s="306"/>
      <c r="H428" s="306"/>
      <c r="I428" s="306"/>
      <c r="J428" s="306"/>
      <c r="K428" s="306"/>
      <c r="L428" s="306"/>
      <c r="M428" s="306"/>
      <c r="N428" s="306"/>
      <c r="O428" s="306"/>
      <c r="P428" s="306"/>
      <c r="Q428" s="306"/>
      <c r="R428" s="306"/>
      <c r="S428" s="306"/>
      <c r="T428" s="306"/>
      <c r="U428" s="306"/>
      <c r="V428" s="306"/>
      <c r="W428" s="306"/>
      <c r="X428" s="306"/>
      <c r="Y428" s="306"/>
      <c r="Z428" s="306"/>
      <c r="AA428" s="306"/>
      <c r="AB428" s="306"/>
      <c r="AC428" s="36"/>
      <c r="AD428" s="36"/>
      <c r="AE428" s="36"/>
      <c r="AF428" s="36"/>
      <c r="AG428" s="221"/>
      <c r="AH428" s="221"/>
      <c r="AI428" s="221"/>
      <c r="AJ428" s="221"/>
      <c r="AK428" s="221"/>
      <c r="AL428" s="36"/>
      <c r="AM428" s="59"/>
      <c r="AN428" s="59"/>
      <c r="AO428" s="59"/>
      <c r="AP428" s="59"/>
      <c r="AQ428" s="59"/>
      <c r="AR428" s="3"/>
    </row>
    <row r="429" spans="1:44" s="58" customFormat="1" ht="12" customHeight="1">
      <c r="A429" s="56"/>
      <c r="B429" s="56"/>
      <c r="C429" s="57"/>
      <c r="D429" s="1"/>
      <c r="E429" s="36"/>
      <c r="F429" s="296" t="s">
        <v>124</v>
      </c>
      <c r="G429" s="296"/>
      <c r="H429" s="296"/>
      <c r="I429" s="296"/>
      <c r="J429" s="296"/>
      <c r="K429" s="296"/>
      <c r="L429" s="296"/>
      <c r="M429" s="296"/>
      <c r="N429" s="296"/>
      <c r="O429" s="296"/>
      <c r="P429" s="296"/>
      <c r="Q429" s="296"/>
      <c r="R429" s="296"/>
      <c r="S429" s="296"/>
      <c r="T429" s="296"/>
      <c r="U429" s="296"/>
      <c r="V429" s="296"/>
      <c r="W429" s="296"/>
      <c r="X429" s="296"/>
      <c r="Y429" s="296"/>
      <c r="Z429" s="296"/>
      <c r="AA429" s="296"/>
      <c r="AB429" s="60"/>
      <c r="AC429" s="293" t="str">
        <f>MID(F1148,1,2)</f>
        <v>10</v>
      </c>
      <c r="AD429" s="293"/>
      <c r="AE429" s="293"/>
      <c r="AF429" s="36"/>
      <c r="AG429" s="221">
        <v>3</v>
      </c>
      <c r="AH429" s="221"/>
      <c r="AI429" s="221"/>
      <c r="AJ429" s="221"/>
      <c r="AK429" s="221"/>
      <c r="AL429" s="36"/>
      <c r="AM429" s="59"/>
      <c r="AN429" s="59"/>
      <c r="AO429" s="59"/>
      <c r="AP429" s="59"/>
      <c r="AQ429" s="59"/>
      <c r="AR429" s="3"/>
    </row>
    <row r="430" spans="1:44" hidden="1">
      <c r="C430" s="61"/>
      <c r="E430" s="36"/>
      <c r="F430" s="296" t="s">
        <v>125</v>
      </c>
      <c r="G430" s="296"/>
      <c r="H430" s="296"/>
      <c r="I430" s="296"/>
      <c r="J430" s="296"/>
      <c r="K430" s="296"/>
      <c r="L430" s="296"/>
      <c r="M430" s="296"/>
      <c r="N430" s="296"/>
      <c r="O430" s="296"/>
      <c r="P430" s="296"/>
      <c r="Q430" s="296"/>
      <c r="R430" s="296"/>
      <c r="S430" s="296"/>
      <c r="T430" s="296"/>
      <c r="U430" s="296"/>
      <c r="V430" s="296"/>
      <c r="W430" s="296"/>
      <c r="X430" s="296"/>
      <c r="Y430" s="296"/>
      <c r="Z430" s="296"/>
      <c r="AA430" s="296"/>
      <c r="AB430" s="296"/>
      <c r="AC430" s="36"/>
      <c r="AD430" s="36"/>
      <c r="AE430" s="36"/>
      <c r="AF430" s="36"/>
      <c r="AG430" s="221"/>
      <c r="AH430" s="221"/>
      <c r="AI430" s="221"/>
      <c r="AJ430" s="221"/>
      <c r="AK430" s="221"/>
      <c r="AL430" s="36"/>
      <c r="AM430" s="59"/>
      <c r="AN430" s="59"/>
      <c r="AO430" s="59"/>
      <c r="AP430" s="59"/>
      <c r="AQ430" s="59"/>
    </row>
    <row r="431" spans="1:44" s="58" customFormat="1">
      <c r="A431" s="56"/>
      <c r="B431" s="56"/>
      <c r="C431" s="62"/>
      <c r="D431" s="1"/>
      <c r="E431" s="36"/>
      <c r="F431" s="296" t="s">
        <v>72</v>
      </c>
      <c r="G431" s="296"/>
      <c r="H431" s="296"/>
      <c r="I431" s="296"/>
      <c r="J431" s="296"/>
      <c r="K431" s="296"/>
      <c r="L431" s="296"/>
      <c r="M431" s="296"/>
      <c r="N431" s="296"/>
      <c r="O431" s="296"/>
      <c r="P431" s="296"/>
      <c r="Q431" s="296"/>
      <c r="R431" s="296"/>
      <c r="S431" s="296"/>
      <c r="T431" s="296"/>
      <c r="U431" s="296"/>
      <c r="V431" s="296"/>
      <c r="W431" s="296"/>
      <c r="X431" s="296"/>
      <c r="Y431" s="296"/>
      <c r="Z431" s="296"/>
      <c r="AA431" s="296"/>
      <c r="AB431" s="296"/>
      <c r="AC431" s="222"/>
      <c r="AD431" s="222"/>
      <c r="AE431" s="222"/>
      <c r="AF431" s="36"/>
      <c r="AG431" s="221"/>
      <c r="AH431" s="221"/>
      <c r="AI431" s="221"/>
      <c r="AJ431" s="221"/>
      <c r="AK431" s="221"/>
      <c r="AL431" s="36"/>
      <c r="AM431" s="59"/>
      <c r="AN431" s="59"/>
      <c r="AO431" s="59"/>
      <c r="AP431" s="59"/>
      <c r="AQ431" s="59"/>
      <c r="AR431" s="3"/>
    </row>
    <row r="432" spans="1:44" s="58" customFormat="1">
      <c r="A432" s="56"/>
      <c r="B432" s="56"/>
      <c r="C432" s="62"/>
      <c r="D432" s="1"/>
      <c r="E432" s="41"/>
      <c r="F432" s="311" t="s">
        <v>126</v>
      </c>
      <c r="G432" s="311"/>
      <c r="H432" s="311"/>
      <c r="I432" s="311"/>
      <c r="J432" s="311"/>
      <c r="K432" s="311"/>
      <c r="L432" s="311"/>
      <c r="M432" s="311"/>
      <c r="N432" s="311"/>
      <c r="O432" s="311"/>
      <c r="P432" s="311"/>
      <c r="Q432" s="311"/>
      <c r="R432" s="311"/>
      <c r="S432" s="311"/>
      <c r="T432" s="311"/>
      <c r="U432" s="311"/>
      <c r="V432" s="311"/>
      <c r="W432" s="311"/>
      <c r="X432" s="311"/>
      <c r="Y432" s="311"/>
      <c r="Z432" s="311"/>
      <c r="AA432" s="311"/>
      <c r="AB432" s="311"/>
      <c r="AC432" s="225"/>
      <c r="AD432" s="225"/>
      <c r="AE432" s="225"/>
      <c r="AF432" s="41"/>
      <c r="AG432" s="226"/>
      <c r="AH432" s="226"/>
      <c r="AI432" s="226"/>
      <c r="AJ432" s="226"/>
      <c r="AK432" s="226"/>
      <c r="AL432" s="41"/>
      <c r="AM432" s="59"/>
      <c r="AN432" s="59"/>
      <c r="AO432" s="59"/>
      <c r="AP432" s="59"/>
      <c r="AQ432" s="59"/>
      <c r="AR432" s="3"/>
    </row>
    <row r="433" spans="1:45" s="58" customFormat="1">
      <c r="A433" s="56"/>
      <c r="B433" s="56"/>
      <c r="C433" s="57"/>
      <c r="D433" s="1"/>
      <c r="E433" s="41"/>
      <c r="F433" s="312"/>
      <c r="G433" s="312"/>
      <c r="H433" s="312"/>
      <c r="I433" s="312"/>
      <c r="J433" s="312"/>
      <c r="K433" s="312"/>
      <c r="L433" s="312"/>
      <c r="M433" s="312"/>
      <c r="N433" s="312"/>
      <c r="O433" s="312"/>
      <c r="P433" s="312"/>
      <c r="Q433" s="312"/>
      <c r="R433" s="312"/>
      <c r="S433" s="312"/>
      <c r="T433" s="312"/>
      <c r="U433" s="312"/>
      <c r="V433" s="312"/>
      <c r="W433" s="312"/>
      <c r="X433" s="312"/>
      <c r="Y433" s="312"/>
      <c r="Z433" s="312"/>
      <c r="AA433" s="312"/>
      <c r="AB433" s="312"/>
      <c r="AC433" s="41"/>
      <c r="AD433" s="41"/>
      <c r="AE433" s="41"/>
      <c r="AF433" s="41"/>
      <c r="AG433" s="275">
        <f>AG429+AG431</f>
        <v>3</v>
      </c>
      <c r="AH433" s="275"/>
      <c r="AI433" s="275"/>
      <c r="AJ433" s="275"/>
      <c r="AK433" s="275"/>
      <c r="AL433" s="63"/>
      <c r="AM433" s="64"/>
      <c r="AN433" s="64"/>
      <c r="AO433" s="64"/>
      <c r="AP433" s="64"/>
      <c r="AQ433" s="64"/>
      <c r="AR433" s="3"/>
    </row>
    <row r="434" spans="1:45" s="58" customFormat="1">
      <c r="A434" s="56"/>
      <c r="B434" s="56"/>
      <c r="C434" s="57"/>
      <c r="D434" s="1"/>
      <c r="E434" s="36"/>
      <c r="F434" s="298" t="s">
        <v>127</v>
      </c>
      <c r="G434" s="298"/>
      <c r="H434" s="298"/>
      <c r="I434" s="298"/>
      <c r="J434" s="298"/>
      <c r="K434" s="298"/>
      <c r="L434" s="298"/>
      <c r="M434" s="298"/>
      <c r="N434" s="298"/>
      <c r="O434" s="298"/>
      <c r="P434" s="298"/>
      <c r="Q434" s="298"/>
      <c r="R434" s="298"/>
      <c r="S434" s="298"/>
      <c r="T434" s="298"/>
      <c r="U434" s="298"/>
      <c r="V434" s="298"/>
      <c r="W434" s="298"/>
      <c r="X434" s="298"/>
      <c r="Y434" s="298"/>
      <c r="Z434" s="298"/>
      <c r="AA434" s="298"/>
      <c r="AB434" s="298"/>
      <c r="AC434" s="36"/>
      <c r="AD434" s="36"/>
      <c r="AE434" s="36"/>
      <c r="AF434" s="36"/>
      <c r="AG434" s="221"/>
      <c r="AH434" s="221"/>
      <c r="AI434" s="221"/>
      <c r="AJ434" s="221"/>
      <c r="AK434" s="221"/>
      <c r="AL434" s="36"/>
      <c r="AM434" s="59"/>
      <c r="AN434" s="59"/>
      <c r="AO434" s="59"/>
      <c r="AP434" s="59"/>
      <c r="AQ434" s="59"/>
      <c r="AR434" s="3"/>
    </row>
    <row r="435" spans="1:45" s="58" customFormat="1">
      <c r="A435" s="56"/>
      <c r="B435" s="56"/>
      <c r="C435" s="62"/>
      <c r="D435" s="1"/>
      <c r="E435" s="36"/>
      <c r="F435" s="296" t="s">
        <v>128</v>
      </c>
      <c r="G435" s="296"/>
      <c r="H435" s="296"/>
      <c r="I435" s="296"/>
      <c r="J435" s="296"/>
      <c r="K435" s="296"/>
      <c r="L435" s="296"/>
      <c r="M435" s="296"/>
      <c r="N435" s="296"/>
      <c r="O435" s="296"/>
      <c r="P435" s="296"/>
      <c r="Q435" s="296"/>
      <c r="R435" s="296"/>
      <c r="S435" s="296"/>
      <c r="T435" s="296"/>
      <c r="U435" s="296"/>
      <c r="V435" s="296"/>
      <c r="W435" s="296"/>
      <c r="X435" s="296"/>
      <c r="Y435" s="296"/>
      <c r="Z435" s="296"/>
      <c r="AA435" s="296"/>
      <c r="AB435" s="296"/>
      <c r="AC435" s="222"/>
      <c r="AD435" s="222"/>
      <c r="AE435" s="222"/>
      <c r="AF435" s="36"/>
      <c r="AG435" s="221"/>
      <c r="AH435" s="221"/>
      <c r="AI435" s="221"/>
      <c r="AJ435" s="221"/>
      <c r="AK435" s="221"/>
      <c r="AL435" s="36"/>
      <c r="AM435" s="185"/>
      <c r="AN435" s="185"/>
      <c r="AO435" s="59"/>
      <c r="AP435" s="59"/>
      <c r="AQ435" s="59"/>
      <c r="AR435" s="3"/>
    </row>
    <row r="436" spans="1:45" s="58" customFormat="1">
      <c r="A436" s="56"/>
      <c r="B436" s="56"/>
      <c r="C436" s="57"/>
      <c r="D436" s="1"/>
      <c r="E436" s="36"/>
      <c r="F436" s="296" t="s">
        <v>129</v>
      </c>
      <c r="G436" s="296"/>
      <c r="H436" s="296"/>
      <c r="I436" s="296"/>
      <c r="J436" s="296"/>
      <c r="K436" s="296"/>
      <c r="L436" s="296"/>
      <c r="M436" s="296"/>
      <c r="N436" s="296"/>
      <c r="O436" s="296"/>
      <c r="P436" s="296"/>
      <c r="Q436" s="296"/>
      <c r="R436" s="296"/>
      <c r="S436" s="296"/>
      <c r="T436" s="296"/>
      <c r="U436" s="296"/>
      <c r="V436" s="296"/>
      <c r="W436" s="296"/>
      <c r="X436" s="296"/>
      <c r="Y436" s="296"/>
      <c r="Z436" s="296"/>
      <c r="AA436" s="296"/>
      <c r="AB436" s="296"/>
      <c r="AC436" s="36"/>
      <c r="AD436" s="36"/>
      <c r="AE436" s="36"/>
      <c r="AF436" s="36"/>
      <c r="AG436" s="221">
        <v>-277</v>
      </c>
      <c r="AH436" s="221"/>
      <c r="AI436" s="221"/>
      <c r="AJ436" s="221"/>
      <c r="AK436" s="221"/>
      <c r="AL436" s="36"/>
      <c r="AM436" s="185"/>
      <c r="AN436" s="185"/>
      <c r="AO436" s="59"/>
      <c r="AP436" s="59"/>
      <c r="AQ436" s="59"/>
      <c r="AR436" s="3"/>
    </row>
    <row r="437" spans="1:45" s="58" customFormat="1">
      <c r="A437" s="56"/>
      <c r="B437" s="56"/>
      <c r="C437" s="62"/>
      <c r="D437" s="1"/>
      <c r="E437" s="36"/>
      <c r="F437" s="296"/>
      <c r="G437" s="296"/>
      <c r="H437" s="296"/>
      <c r="I437" s="296"/>
      <c r="J437" s="296"/>
      <c r="K437" s="296"/>
      <c r="L437" s="296"/>
      <c r="M437" s="296"/>
      <c r="N437" s="296"/>
      <c r="O437" s="296"/>
      <c r="P437" s="296"/>
      <c r="Q437" s="296"/>
      <c r="R437" s="296"/>
      <c r="S437" s="296"/>
      <c r="T437" s="296"/>
      <c r="U437" s="296"/>
      <c r="V437" s="296"/>
      <c r="W437" s="296"/>
      <c r="X437" s="296"/>
      <c r="Y437" s="296"/>
      <c r="Z437" s="296"/>
      <c r="AA437" s="296"/>
      <c r="AB437" s="296"/>
      <c r="AC437" s="222"/>
      <c r="AD437" s="222"/>
      <c r="AE437" s="222"/>
      <c r="AF437" s="36"/>
      <c r="AG437" s="221"/>
      <c r="AH437" s="221"/>
      <c r="AI437" s="221"/>
      <c r="AJ437" s="221"/>
      <c r="AK437" s="221"/>
      <c r="AL437" s="36"/>
      <c r="AM437" s="185"/>
      <c r="AN437" s="185"/>
      <c r="AO437" s="59"/>
      <c r="AP437" s="59"/>
      <c r="AQ437" s="59"/>
      <c r="AR437" s="3"/>
    </row>
    <row r="438" spans="1:45" s="58" customFormat="1">
      <c r="A438" s="56"/>
      <c r="B438" s="56"/>
      <c r="C438" s="62"/>
      <c r="D438" s="1"/>
      <c r="E438" s="36"/>
      <c r="F438" s="310" t="s">
        <v>130</v>
      </c>
      <c r="G438" s="310"/>
      <c r="H438" s="310"/>
      <c r="I438" s="310"/>
      <c r="J438" s="310"/>
      <c r="K438" s="310"/>
      <c r="L438" s="310"/>
      <c r="M438" s="310"/>
      <c r="N438" s="310"/>
      <c r="O438" s="310"/>
      <c r="P438" s="310"/>
      <c r="Q438" s="310"/>
      <c r="R438" s="310"/>
      <c r="S438" s="310"/>
      <c r="T438" s="310"/>
      <c r="U438" s="310"/>
      <c r="V438" s="310"/>
      <c r="W438" s="310"/>
      <c r="X438" s="310"/>
      <c r="Y438" s="310"/>
      <c r="Z438" s="310"/>
      <c r="AA438" s="310"/>
      <c r="AB438" s="310"/>
      <c r="AC438" s="222" t="str">
        <f>MID(F1315,1,2)</f>
        <v>14</v>
      </c>
      <c r="AD438" s="222"/>
      <c r="AE438" s="222"/>
      <c r="AF438" s="36"/>
      <c r="AG438" s="221">
        <v>-5</v>
      </c>
      <c r="AH438" s="221"/>
      <c r="AI438" s="221"/>
      <c r="AJ438" s="221"/>
      <c r="AK438" s="221"/>
      <c r="AL438" s="36"/>
      <c r="AM438" s="185"/>
      <c r="AN438" s="185"/>
      <c r="AO438" s="59"/>
      <c r="AP438" s="59"/>
      <c r="AQ438" s="59"/>
      <c r="AR438" s="3"/>
    </row>
    <row r="439" spans="1:45" s="58" customFormat="1">
      <c r="A439" s="56"/>
      <c r="B439" s="56"/>
      <c r="C439" s="62"/>
      <c r="D439" s="1"/>
      <c r="E439" s="36"/>
      <c r="F439" s="309" t="s">
        <v>131</v>
      </c>
      <c r="G439" s="309"/>
      <c r="H439" s="309"/>
      <c r="I439" s="309"/>
      <c r="J439" s="309"/>
      <c r="K439" s="309"/>
      <c r="L439" s="309"/>
      <c r="M439" s="309"/>
      <c r="N439" s="309"/>
      <c r="O439" s="309"/>
      <c r="P439" s="309"/>
      <c r="Q439" s="309"/>
      <c r="R439" s="309"/>
      <c r="S439" s="309"/>
      <c r="T439" s="309"/>
      <c r="U439" s="309"/>
      <c r="V439" s="309"/>
      <c r="W439" s="309"/>
      <c r="X439" s="309"/>
      <c r="Y439" s="309"/>
      <c r="Z439" s="309"/>
      <c r="AA439" s="309"/>
      <c r="AB439" s="309"/>
      <c r="AC439" s="19"/>
      <c r="AD439" s="19"/>
      <c r="AE439" s="19"/>
      <c r="AF439" s="36"/>
      <c r="AG439" s="182"/>
      <c r="AH439" s="182"/>
      <c r="AI439" s="182"/>
      <c r="AJ439" s="182"/>
      <c r="AK439" s="182"/>
      <c r="AL439" s="36"/>
      <c r="AM439" s="184"/>
      <c r="AN439" s="184"/>
      <c r="AO439" s="29"/>
      <c r="AP439" s="29"/>
      <c r="AQ439" s="29"/>
      <c r="AR439" s="3"/>
    </row>
    <row r="440" spans="1:45" s="58" customFormat="1">
      <c r="A440" s="56"/>
      <c r="B440" s="56"/>
      <c r="C440" s="62"/>
      <c r="D440" s="1"/>
      <c r="E440" s="36"/>
      <c r="F440" s="309"/>
      <c r="G440" s="309"/>
      <c r="H440" s="309"/>
      <c r="I440" s="309"/>
      <c r="J440" s="309"/>
      <c r="K440" s="309"/>
      <c r="L440" s="309"/>
      <c r="M440" s="309"/>
      <c r="N440" s="309"/>
      <c r="O440" s="309"/>
      <c r="P440" s="309"/>
      <c r="Q440" s="309"/>
      <c r="R440" s="309"/>
      <c r="S440" s="309"/>
      <c r="T440" s="309"/>
      <c r="U440" s="309"/>
      <c r="V440" s="309"/>
      <c r="W440" s="309"/>
      <c r="X440" s="309"/>
      <c r="Y440" s="309"/>
      <c r="Z440" s="309"/>
      <c r="AA440" s="309"/>
      <c r="AB440" s="309"/>
      <c r="AC440" s="222"/>
      <c r="AD440" s="222"/>
      <c r="AE440" s="222"/>
      <c r="AF440" s="36"/>
      <c r="AG440" s="221">
        <v>262</v>
      </c>
      <c r="AH440" s="221"/>
      <c r="AI440" s="221"/>
      <c r="AJ440" s="221"/>
      <c r="AK440" s="221"/>
      <c r="AL440" s="36"/>
      <c r="AM440" s="185"/>
      <c r="AN440" s="185"/>
      <c r="AO440" s="59"/>
      <c r="AP440" s="59"/>
      <c r="AQ440" s="59"/>
      <c r="AR440" s="3"/>
    </row>
    <row r="441" spans="1:45" s="58" customFormat="1">
      <c r="A441" s="56"/>
      <c r="B441" s="56"/>
      <c r="C441" s="57"/>
      <c r="D441" s="1"/>
      <c r="E441" s="36"/>
      <c r="F441" s="298" t="s">
        <v>132</v>
      </c>
      <c r="G441" s="298"/>
      <c r="H441" s="298"/>
      <c r="I441" s="298"/>
      <c r="J441" s="298"/>
      <c r="K441" s="298"/>
      <c r="L441" s="298"/>
      <c r="M441" s="298"/>
      <c r="N441" s="298"/>
      <c r="O441" s="298"/>
      <c r="P441" s="298"/>
      <c r="Q441" s="298"/>
      <c r="R441" s="298"/>
      <c r="S441" s="298"/>
      <c r="T441" s="298"/>
      <c r="U441" s="298"/>
      <c r="V441" s="298"/>
      <c r="W441" s="298"/>
      <c r="X441" s="298"/>
      <c r="Y441" s="298"/>
      <c r="Z441" s="298"/>
      <c r="AA441" s="298"/>
      <c r="AB441" s="298"/>
      <c r="AC441" s="36"/>
      <c r="AD441" s="36"/>
      <c r="AE441" s="36"/>
      <c r="AF441" s="36"/>
      <c r="AG441" s="275">
        <f>AG435+AG436+AG438+AG440</f>
        <v>-20</v>
      </c>
      <c r="AH441" s="275"/>
      <c r="AI441" s="275"/>
      <c r="AJ441" s="275"/>
      <c r="AK441" s="275"/>
      <c r="AL441" s="30"/>
      <c r="AM441" s="186"/>
      <c r="AN441" s="186"/>
      <c r="AO441" s="64"/>
      <c r="AP441" s="64"/>
      <c r="AQ441" s="64"/>
      <c r="AR441" s="3"/>
    </row>
    <row r="442" spans="1:45" s="58" customFormat="1" ht="7.5" customHeight="1">
      <c r="A442" s="56"/>
      <c r="B442" s="56"/>
      <c r="C442" s="57"/>
      <c r="D442" s="1"/>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183"/>
      <c r="AH442" s="183"/>
      <c r="AI442" s="183"/>
      <c r="AJ442" s="183"/>
      <c r="AK442" s="183"/>
      <c r="AL442" s="36"/>
      <c r="AM442" s="187"/>
      <c r="AN442" s="187"/>
      <c r="AO442" s="27"/>
      <c r="AP442" s="27"/>
      <c r="AQ442" s="27"/>
      <c r="AR442" s="3"/>
    </row>
    <row r="443" spans="1:45" s="58" customFormat="1">
      <c r="A443" s="56"/>
      <c r="B443" s="56"/>
      <c r="C443" s="62"/>
      <c r="D443" s="1"/>
      <c r="E443" s="36"/>
      <c r="F443" s="296" t="s">
        <v>133</v>
      </c>
      <c r="G443" s="296"/>
      <c r="H443" s="296"/>
      <c r="I443" s="296"/>
      <c r="J443" s="296"/>
      <c r="K443" s="296"/>
      <c r="L443" s="296"/>
      <c r="M443" s="296"/>
      <c r="N443" s="296"/>
      <c r="O443" s="296"/>
      <c r="P443" s="296"/>
      <c r="Q443" s="296"/>
      <c r="R443" s="296"/>
      <c r="S443" s="296"/>
      <c r="T443" s="296"/>
      <c r="U443" s="296"/>
      <c r="V443" s="296"/>
      <c r="W443" s="296"/>
      <c r="X443" s="296"/>
      <c r="Y443" s="296"/>
      <c r="Z443" s="296"/>
      <c r="AA443" s="296"/>
      <c r="AB443" s="296"/>
      <c r="AC443" s="222"/>
      <c r="AD443" s="222"/>
      <c r="AE443" s="222"/>
      <c r="AF443" s="36"/>
      <c r="AG443" s="221"/>
      <c r="AH443" s="221"/>
      <c r="AI443" s="221"/>
      <c r="AJ443" s="221"/>
      <c r="AK443" s="221"/>
      <c r="AL443" s="36"/>
      <c r="AM443" s="185"/>
      <c r="AN443" s="185"/>
      <c r="AO443" s="59"/>
      <c r="AP443" s="59"/>
      <c r="AQ443" s="59"/>
      <c r="AR443" s="3"/>
    </row>
    <row r="444" spans="1:45" s="58" customFormat="1" ht="7.5" customHeight="1">
      <c r="A444" s="56"/>
      <c r="B444" s="56"/>
      <c r="C444" s="62"/>
      <c r="D444" s="1"/>
      <c r="E444" s="36"/>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19"/>
      <c r="AD444" s="19"/>
      <c r="AE444" s="19"/>
      <c r="AF444" s="36"/>
      <c r="AG444" s="182"/>
      <c r="AH444" s="182"/>
      <c r="AI444" s="182"/>
      <c r="AJ444" s="182"/>
      <c r="AK444" s="182"/>
      <c r="AL444" s="36"/>
      <c r="AM444" s="184"/>
      <c r="AN444" s="184"/>
      <c r="AO444" s="29"/>
      <c r="AP444" s="29"/>
      <c r="AQ444" s="29"/>
      <c r="AR444" s="3"/>
    </row>
    <row r="445" spans="1:45" s="58" customFormat="1">
      <c r="A445" s="56"/>
      <c r="B445" s="56"/>
      <c r="C445" s="57"/>
      <c r="D445" s="1"/>
      <c r="E445" s="36"/>
      <c r="F445" s="290" t="s">
        <v>134</v>
      </c>
      <c r="G445" s="290"/>
      <c r="H445" s="290"/>
      <c r="I445" s="290"/>
      <c r="J445" s="290"/>
      <c r="K445" s="290"/>
      <c r="L445" s="290"/>
      <c r="M445" s="290"/>
      <c r="N445" s="290"/>
      <c r="O445" s="290"/>
      <c r="P445" s="290"/>
      <c r="Q445" s="290"/>
      <c r="R445" s="290"/>
      <c r="S445" s="290"/>
      <c r="T445" s="290"/>
      <c r="U445" s="290"/>
      <c r="V445" s="290"/>
      <c r="W445" s="290"/>
      <c r="X445" s="290"/>
      <c r="Y445" s="290"/>
      <c r="Z445" s="290"/>
      <c r="AA445" s="290"/>
      <c r="AB445" s="290"/>
      <c r="AC445" s="36"/>
      <c r="AD445" s="36"/>
      <c r="AE445" s="36"/>
      <c r="AF445" s="36"/>
      <c r="AG445" s="213">
        <f>AG426+AG433+AG441</f>
        <v>66</v>
      </c>
      <c r="AH445" s="213"/>
      <c r="AI445" s="213"/>
      <c r="AJ445" s="213"/>
      <c r="AK445" s="213"/>
      <c r="AL445" s="30"/>
      <c r="AM445" s="186"/>
      <c r="AN445" s="186"/>
      <c r="AO445" s="64"/>
      <c r="AP445" s="64"/>
      <c r="AQ445" s="64"/>
      <c r="AR445" s="25"/>
      <c r="AS445" s="65"/>
    </row>
    <row r="446" spans="1:45" s="58" customFormat="1">
      <c r="A446" s="56"/>
      <c r="B446" s="56"/>
      <c r="C446" s="57"/>
      <c r="D446" s="1"/>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181"/>
      <c r="AH446" s="181"/>
      <c r="AI446" s="181"/>
      <c r="AJ446" s="181"/>
      <c r="AK446" s="181"/>
      <c r="AL446" s="36"/>
      <c r="AM446" s="43"/>
      <c r="AN446" s="43"/>
      <c r="AO446" s="43"/>
      <c r="AP446" s="43"/>
      <c r="AQ446" s="19"/>
      <c r="AR446" s="3"/>
    </row>
    <row r="447" spans="1:45" s="58" customFormat="1">
      <c r="A447" s="56"/>
      <c r="B447" s="56"/>
      <c r="C447" s="57"/>
      <c r="D447" s="1"/>
      <c r="E447" s="36"/>
      <c r="F447" s="298" t="s">
        <v>135</v>
      </c>
      <c r="G447" s="298"/>
      <c r="H447" s="298"/>
      <c r="I447" s="298"/>
      <c r="J447" s="298"/>
      <c r="K447" s="298"/>
      <c r="L447" s="298"/>
      <c r="M447" s="298"/>
      <c r="N447" s="298"/>
      <c r="O447" s="298"/>
      <c r="P447" s="298"/>
      <c r="Q447" s="298"/>
      <c r="R447" s="298"/>
      <c r="S447" s="298"/>
      <c r="T447" s="298"/>
      <c r="U447" s="298"/>
      <c r="V447" s="298"/>
      <c r="W447" s="298"/>
      <c r="X447" s="298"/>
      <c r="Y447" s="298"/>
      <c r="Z447" s="298"/>
      <c r="AA447" s="298"/>
      <c r="AB447" s="298"/>
      <c r="AC447" s="298"/>
      <c r="AD447" s="36"/>
      <c r="AE447" s="36"/>
      <c r="AF447" s="36"/>
      <c r="AG447" s="221"/>
      <c r="AH447" s="221"/>
      <c r="AI447" s="221"/>
      <c r="AJ447" s="221"/>
      <c r="AK447" s="221"/>
      <c r="AL447" s="36"/>
      <c r="AM447" s="59"/>
      <c r="AN447" s="59"/>
      <c r="AO447" s="59"/>
      <c r="AP447" s="59"/>
      <c r="AQ447" s="59"/>
      <c r="AR447" s="3"/>
    </row>
    <row r="448" spans="1:45" s="58" customFormat="1" ht="7.5" customHeight="1">
      <c r="A448" s="56"/>
      <c r="B448" s="56"/>
      <c r="C448" s="57"/>
      <c r="D448" s="1"/>
      <c r="E448" s="36"/>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36"/>
      <c r="AE448" s="36"/>
      <c r="AF448" s="36"/>
      <c r="AG448" s="20"/>
      <c r="AH448" s="20"/>
      <c r="AI448" s="20"/>
      <c r="AJ448" s="20"/>
      <c r="AK448" s="20"/>
      <c r="AL448" s="36"/>
      <c r="AM448" s="29"/>
      <c r="AN448" s="29"/>
      <c r="AO448" s="29"/>
      <c r="AP448" s="29"/>
      <c r="AQ448" s="29"/>
      <c r="AR448" s="3"/>
    </row>
    <row r="449" spans="1:45" s="58" customFormat="1">
      <c r="A449" s="56"/>
      <c r="B449" s="56"/>
      <c r="C449" s="62"/>
      <c r="D449" s="1"/>
      <c r="E449" s="36"/>
      <c r="F449" s="307" t="s">
        <v>136</v>
      </c>
      <c r="G449" s="307"/>
      <c r="H449" s="307"/>
      <c r="I449" s="307"/>
      <c r="J449" s="307"/>
      <c r="K449" s="307"/>
      <c r="L449" s="307"/>
      <c r="M449" s="307"/>
      <c r="N449" s="307"/>
      <c r="O449" s="307"/>
      <c r="P449" s="307"/>
      <c r="Q449" s="307"/>
      <c r="R449" s="307"/>
      <c r="S449" s="307"/>
      <c r="T449" s="307"/>
      <c r="U449" s="307"/>
      <c r="V449" s="307"/>
      <c r="W449" s="307"/>
      <c r="X449" s="307"/>
      <c r="Y449" s="307"/>
      <c r="Z449" s="307"/>
      <c r="AA449" s="307"/>
      <c r="AB449" s="307"/>
      <c r="AC449" s="222"/>
      <c r="AD449" s="222"/>
      <c r="AE449" s="222"/>
      <c r="AF449" s="36"/>
      <c r="AG449" s="221"/>
      <c r="AH449" s="221"/>
      <c r="AI449" s="221"/>
      <c r="AJ449" s="221"/>
      <c r="AK449" s="221"/>
      <c r="AL449" s="36"/>
      <c r="AM449" s="59"/>
      <c r="AN449" s="59"/>
      <c r="AO449" s="59"/>
      <c r="AP449" s="59"/>
      <c r="AQ449" s="59"/>
      <c r="AR449" s="3"/>
    </row>
    <row r="450" spans="1:45" s="58" customFormat="1" ht="7.5" customHeight="1">
      <c r="A450" s="56"/>
      <c r="B450" s="56"/>
      <c r="C450" s="57"/>
      <c r="D450" s="1"/>
      <c r="E450" s="36"/>
      <c r="F450" s="305"/>
      <c r="G450" s="305"/>
      <c r="H450" s="305"/>
      <c r="I450" s="305"/>
      <c r="J450" s="305"/>
      <c r="K450" s="305"/>
      <c r="L450" s="305"/>
      <c r="M450" s="305"/>
      <c r="N450" s="305"/>
      <c r="O450" s="305"/>
      <c r="P450" s="305"/>
      <c r="Q450" s="305"/>
      <c r="R450" s="305"/>
      <c r="S450" s="305"/>
      <c r="T450" s="305"/>
      <c r="U450" s="305"/>
      <c r="V450" s="305"/>
      <c r="W450" s="305"/>
      <c r="X450" s="305"/>
      <c r="Y450" s="305"/>
      <c r="Z450" s="305"/>
      <c r="AA450" s="305"/>
      <c r="AB450" s="305"/>
      <c r="AC450" s="36"/>
      <c r="AD450" s="36"/>
      <c r="AE450" s="36"/>
      <c r="AF450" s="36"/>
      <c r="AG450" s="221"/>
      <c r="AH450" s="221"/>
      <c r="AI450" s="221"/>
      <c r="AJ450" s="221"/>
      <c r="AK450" s="221"/>
      <c r="AL450" s="36"/>
      <c r="AM450" s="59"/>
      <c r="AN450" s="59"/>
      <c r="AO450" s="59"/>
      <c r="AP450" s="59"/>
      <c r="AQ450" s="59"/>
      <c r="AR450" s="3"/>
    </row>
    <row r="451" spans="1:45" s="58" customFormat="1">
      <c r="A451" s="56"/>
      <c r="B451" s="56"/>
      <c r="C451" s="57"/>
      <c r="D451" s="1"/>
      <c r="E451" s="36"/>
      <c r="F451" s="290" t="s">
        <v>137</v>
      </c>
      <c r="G451" s="290"/>
      <c r="H451" s="290"/>
      <c r="I451" s="290"/>
      <c r="J451" s="290"/>
      <c r="K451" s="290"/>
      <c r="L451" s="290"/>
      <c r="M451" s="290"/>
      <c r="N451" s="290"/>
      <c r="O451" s="290"/>
      <c r="P451" s="290"/>
      <c r="Q451" s="290"/>
      <c r="R451" s="290"/>
      <c r="S451" s="290"/>
      <c r="T451" s="290"/>
      <c r="U451" s="290"/>
      <c r="V451" s="290"/>
      <c r="W451" s="290"/>
      <c r="X451" s="290"/>
      <c r="Y451" s="290"/>
      <c r="Z451" s="290"/>
      <c r="AA451" s="290"/>
      <c r="AB451" s="290"/>
      <c r="AC451" s="36"/>
      <c r="AD451" s="36"/>
      <c r="AE451" s="36"/>
      <c r="AF451" s="36"/>
      <c r="AG451" s="213">
        <f>AG449</f>
        <v>0</v>
      </c>
      <c r="AH451" s="213"/>
      <c r="AI451" s="213"/>
      <c r="AJ451" s="213"/>
      <c r="AK451" s="213"/>
      <c r="AL451" s="36"/>
      <c r="AM451" s="64"/>
      <c r="AN451" s="64"/>
      <c r="AO451" s="64"/>
      <c r="AP451" s="64"/>
      <c r="AQ451" s="64"/>
      <c r="AR451" s="25"/>
      <c r="AS451" s="65"/>
    </row>
    <row r="452" spans="1:45" s="58" customFormat="1">
      <c r="A452" s="56"/>
      <c r="B452" s="56"/>
      <c r="C452" s="57"/>
      <c r="D452" s="1"/>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43"/>
      <c r="AN452" s="43"/>
      <c r="AO452" s="43"/>
      <c r="AP452" s="43"/>
      <c r="AQ452" s="19"/>
      <c r="AR452" s="3"/>
    </row>
    <row r="453" spans="1:45" s="58" customFormat="1">
      <c r="A453" s="56"/>
      <c r="B453" s="56"/>
      <c r="C453" s="57"/>
      <c r="D453" s="1"/>
      <c r="E453" s="36"/>
      <c r="F453" s="306" t="s">
        <v>138</v>
      </c>
      <c r="G453" s="306"/>
      <c r="H453" s="306"/>
      <c r="I453" s="306"/>
      <c r="J453" s="306"/>
      <c r="K453" s="306"/>
      <c r="L453" s="306"/>
      <c r="M453" s="306"/>
      <c r="N453" s="306"/>
      <c r="O453" s="306"/>
      <c r="P453" s="306"/>
      <c r="Q453" s="306"/>
      <c r="R453" s="306"/>
      <c r="S453" s="306"/>
      <c r="T453" s="306"/>
      <c r="U453" s="306"/>
      <c r="V453" s="306"/>
      <c r="W453" s="306"/>
      <c r="X453" s="306"/>
      <c r="Y453" s="306"/>
      <c r="Z453" s="306"/>
      <c r="AA453" s="306"/>
      <c r="AB453" s="306"/>
      <c r="AC453" s="306"/>
      <c r="AD453" s="36"/>
      <c r="AE453" s="36"/>
      <c r="AF453" s="36"/>
      <c r="AG453" s="221"/>
      <c r="AH453" s="221"/>
      <c r="AI453" s="221"/>
      <c r="AJ453" s="221"/>
      <c r="AK453" s="221"/>
      <c r="AL453" s="36"/>
      <c r="AM453" s="59"/>
      <c r="AN453" s="59"/>
      <c r="AO453" s="59"/>
      <c r="AP453" s="59"/>
      <c r="AQ453" s="59"/>
      <c r="AR453" s="3"/>
    </row>
    <row r="454" spans="1:45" s="58" customFormat="1">
      <c r="A454" s="56"/>
      <c r="B454" s="56"/>
      <c r="C454" s="57"/>
      <c r="D454" s="1"/>
      <c r="E454" s="36"/>
      <c r="F454" s="313" t="s">
        <v>249</v>
      </c>
      <c r="G454" s="313"/>
      <c r="H454" s="313"/>
      <c r="I454" s="313"/>
      <c r="J454" s="313"/>
      <c r="K454" s="313"/>
      <c r="L454" s="313"/>
      <c r="M454" s="313"/>
      <c r="N454" s="313"/>
      <c r="O454" s="313"/>
      <c r="P454" s="313"/>
      <c r="Q454" s="313"/>
      <c r="R454" s="313"/>
      <c r="S454" s="313"/>
      <c r="T454" s="313"/>
      <c r="U454" s="313"/>
      <c r="V454" s="313"/>
      <c r="W454" s="313"/>
      <c r="X454" s="313"/>
      <c r="Y454" s="313"/>
      <c r="Z454" s="313"/>
      <c r="AA454" s="313"/>
      <c r="AB454" s="313"/>
      <c r="AC454" s="30"/>
      <c r="AD454" s="36"/>
      <c r="AE454" s="36"/>
      <c r="AF454" s="36"/>
      <c r="AG454" s="221"/>
      <c r="AH454" s="221"/>
      <c r="AI454" s="221"/>
      <c r="AJ454" s="221"/>
      <c r="AK454" s="221"/>
      <c r="AL454" s="36"/>
      <c r="AM454" s="59"/>
      <c r="AN454" s="59"/>
      <c r="AO454" s="59"/>
      <c r="AP454" s="59"/>
      <c r="AQ454" s="59"/>
      <c r="AR454" s="3"/>
    </row>
    <row r="455" spans="1:45" s="58" customFormat="1">
      <c r="A455" s="56"/>
      <c r="B455" s="56"/>
      <c r="C455" s="57"/>
      <c r="D455" s="1"/>
      <c r="E455" s="36"/>
      <c r="F455" s="307" t="s">
        <v>139</v>
      </c>
      <c r="G455" s="307"/>
      <c r="H455" s="307"/>
      <c r="I455" s="307"/>
      <c r="J455" s="307"/>
      <c r="K455" s="307"/>
      <c r="L455" s="307"/>
      <c r="M455" s="307"/>
      <c r="N455" s="307"/>
      <c r="O455" s="307"/>
      <c r="P455" s="307"/>
      <c r="Q455" s="307"/>
      <c r="R455" s="307"/>
      <c r="S455" s="307"/>
      <c r="T455" s="307"/>
      <c r="U455" s="307"/>
      <c r="V455" s="307"/>
      <c r="W455" s="307"/>
      <c r="X455" s="307"/>
      <c r="Y455" s="307"/>
      <c r="Z455" s="307"/>
      <c r="AA455" s="307"/>
      <c r="AB455" s="307"/>
      <c r="AC455" s="222"/>
      <c r="AD455" s="222"/>
      <c r="AE455" s="222"/>
      <c r="AF455" s="36"/>
      <c r="AG455" s="221"/>
      <c r="AH455" s="221"/>
      <c r="AI455" s="221"/>
      <c r="AJ455" s="221"/>
      <c r="AK455" s="221"/>
      <c r="AL455" s="36"/>
      <c r="AM455" s="59"/>
      <c r="AN455" s="59"/>
      <c r="AO455" s="59"/>
      <c r="AP455" s="59"/>
      <c r="AQ455" s="59"/>
      <c r="AR455" s="3"/>
    </row>
    <row r="456" spans="1:45" s="58" customFormat="1">
      <c r="A456" s="56"/>
      <c r="B456" s="56"/>
      <c r="C456" s="57"/>
      <c r="D456" s="1"/>
      <c r="E456" s="36"/>
      <c r="F456" s="307" t="s">
        <v>140</v>
      </c>
      <c r="G456" s="307"/>
      <c r="H456" s="307"/>
      <c r="I456" s="307"/>
      <c r="J456" s="307"/>
      <c r="K456" s="307"/>
      <c r="L456" s="307"/>
      <c r="M456" s="307"/>
      <c r="N456" s="307"/>
      <c r="O456" s="307"/>
      <c r="P456" s="307"/>
      <c r="Q456" s="307"/>
      <c r="R456" s="307"/>
      <c r="S456" s="307"/>
      <c r="T456" s="307"/>
      <c r="U456" s="307"/>
      <c r="V456" s="307"/>
      <c r="W456" s="307"/>
      <c r="X456" s="307"/>
      <c r="Y456" s="307"/>
      <c r="Z456" s="307"/>
      <c r="AA456" s="307"/>
      <c r="AB456" s="307"/>
      <c r="AC456" s="222"/>
      <c r="AD456" s="222"/>
      <c r="AE456" s="222"/>
      <c r="AF456" s="36"/>
      <c r="AG456" s="220"/>
      <c r="AH456" s="220"/>
      <c r="AI456" s="220"/>
      <c r="AJ456" s="220"/>
      <c r="AK456" s="220"/>
      <c r="AL456" s="36"/>
      <c r="AM456" s="59"/>
      <c r="AN456" s="59"/>
      <c r="AO456" s="59"/>
      <c r="AP456" s="59"/>
      <c r="AQ456" s="59"/>
      <c r="AR456" s="3"/>
    </row>
    <row r="457" spans="1:45" s="58" customFormat="1">
      <c r="A457" s="56"/>
      <c r="B457" s="56"/>
      <c r="C457" s="57"/>
      <c r="D457" s="1"/>
      <c r="E457" s="36"/>
      <c r="F457" s="307" t="s">
        <v>141</v>
      </c>
      <c r="G457" s="307"/>
      <c r="H457" s="307"/>
      <c r="I457" s="307"/>
      <c r="J457" s="307"/>
      <c r="K457" s="307"/>
      <c r="L457" s="307"/>
      <c r="M457" s="307"/>
      <c r="N457" s="307"/>
      <c r="O457" s="307"/>
      <c r="P457" s="307"/>
      <c r="Q457" s="307"/>
      <c r="R457" s="307"/>
      <c r="S457" s="307"/>
      <c r="T457" s="307"/>
      <c r="U457" s="307"/>
      <c r="V457" s="307"/>
      <c r="W457" s="307"/>
      <c r="X457" s="307"/>
      <c r="Y457" s="307"/>
      <c r="Z457" s="307"/>
      <c r="AA457" s="307"/>
      <c r="AB457" s="307"/>
      <c r="AC457" s="19"/>
      <c r="AD457" s="19"/>
      <c r="AE457" s="19"/>
      <c r="AF457" s="36"/>
      <c r="AG457" s="220"/>
      <c r="AH457" s="220"/>
      <c r="AI457" s="220"/>
      <c r="AJ457" s="220"/>
      <c r="AK457" s="220"/>
      <c r="AL457" s="36"/>
      <c r="AM457" s="59"/>
      <c r="AN457" s="59"/>
      <c r="AO457" s="59"/>
      <c r="AP457" s="59"/>
      <c r="AQ457" s="59"/>
      <c r="AR457" s="3"/>
    </row>
    <row r="458" spans="1:45" s="58" customFormat="1">
      <c r="A458" s="56"/>
      <c r="B458" s="56"/>
      <c r="C458" s="57"/>
      <c r="D458" s="1"/>
      <c r="E458" s="36"/>
      <c r="F458" s="307" t="s">
        <v>142</v>
      </c>
      <c r="G458" s="307"/>
      <c r="H458" s="307"/>
      <c r="I458" s="307"/>
      <c r="J458" s="307"/>
      <c r="K458" s="307"/>
      <c r="L458" s="307"/>
      <c r="M458" s="307"/>
      <c r="N458" s="307"/>
      <c r="O458" s="307"/>
      <c r="P458" s="307"/>
      <c r="Q458" s="307"/>
      <c r="R458" s="307"/>
      <c r="S458" s="307"/>
      <c r="T458" s="307"/>
      <c r="U458" s="307"/>
      <c r="V458" s="307"/>
      <c r="W458" s="307"/>
      <c r="X458" s="307"/>
      <c r="Y458" s="307"/>
      <c r="Z458" s="307"/>
      <c r="AA458" s="307"/>
      <c r="AB458" s="307"/>
      <c r="AC458" s="222"/>
      <c r="AD458" s="222"/>
      <c r="AE458" s="222"/>
      <c r="AF458" s="36"/>
      <c r="AG458" s="226"/>
      <c r="AH458" s="226"/>
      <c r="AI458" s="226"/>
      <c r="AJ458" s="226"/>
      <c r="AK458" s="226"/>
      <c r="AL458" s="36"/>
      <c r="AM458" s="59"/>
      <c r="AN458" s="59"/>
      <c r="AO458" s="59"/>
      <c r="AP458" s="59"/>
      <c r="AQ458" s="59"/>
      <c r="AR458" s="3"/>
    </row>
    <row r="459" spans="1:45" s="58" customFormat="1">
      <c r="A459" s="56"/>
      <c r="B459" s="56"/>
      <c r="C459" s="57"/>
      <c r="D459" s="1"/>
      <c r="E459" s="36"/>
      <c r="F459" s="317" t="s">
        <v>143</v>
      </c>
      <c r="G459" s="317"/>
      <c r="H459" s="317"/>
      <c r="I459" s="317"/>
      <c r="J459" s="317"/>
      <c r="K459" s="317"/>
      <c r="L459" s="317"/>
      <c r="M459" s="317"/>
      <c r="N459" s="317"/>
      <c r="O459" s="317"/>
      <c r="P459" s="317"/>
      <c r="Q459" s="317"/>
      <c r="R459" s="317"/>
      <c r="S459" s="317"/>
      <c r="T459" s="317"/>
      <c r="U459" s="317"/>
      <c r="V459" s="317"/>
      <c r="W459" s="317"/>
      <c r="X459" s="317"/>
      <c r="Y459" s="317"/>
      <c r="Z459" s="317"/>
      <c r="AA459" s="317"/>
      <c r="AB459" s="317"/>
      <c r="AC459" s="36"/>
      <c r="AD459" s="36"/>
      <c r="AE459" s="36"/>
      <c r="AF459" s="36"/>
      <c r="AG459" s="213">
        <f>AG454+AG455+AG456+AG457+AG458</f>
        <v>0</v>
      </c>
      <c r="AH459" s="213"/>
      <c r="AI459" s="213"/>
      <c r="AJ459" s="213"/>
      <c r="AK459" s="213"/>
      <c r="AL459" s="36"/>
      <c r="AM459" s="64"/>
      <c r="AN459" s="64"/>
      <c r="AO459" s="64"/>
      <c r="AP459" s="64"/>
      <c r="AQ459" s="64"/>
      <c r="AR459" s="25"/>
      <c r="AS459" s="65"/>
    </row>
    <row r="460" spans="1:45" s="58" customFormat="1" ht="7.5" customHeight="1">
      <c r="A460" s="56"/>
      <c r="B460" s="56"/>
      <c r="C460" s="57"/>
      <c r="D460" s="1"/>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43"/>
      <c r="AN460" s="43"/>
      <c r="AO460" s="43"/>
      <c r="AP460" s="43"/>
      <c r="AQ460" s="19"/>
      <c r="AR460" s="3"/>
    </row>
    <row r="461" spans="1:45" s="58" customFormat="1">
      <c r="A461" s="56"/>
      <c r="B461" s="56"/>
      <c r="C461" s="57"/>
      <c r="D461" s="1"/>
      <c r="E461" s="36"/>
      <c r="F461" s="307"/>
      <c r="G461" s="307"/>
      <c r="H461" s="307"/>
      <c r="I461" s="307"/>
      <c r="J461" s="307"/>
      <c r="K461" s="307"/>
      <c r="L461" s="307"/>
      <c r="M461" s="307"/>
      <c r="N461" s="307"/>
      <c r="O461" s="307"/>
      <c r="P461" s="307"/>
      <c r="Q461" s="307"/>
      <c r="R461" s="307"/>
      <c r="S461" s="307"/>
      <c r="T461" s="307"/>
      <c r="U461" s="307"/>
      <c r="V461" s="307"/>
      <c r="W461" s="307"/>
      <c r="X461" s="307"/>
      <c r="Y461" s="307"/>
      <c r="Z461" s="307"/>
      <c r="AA461" s="307"/>
      <c r="AB461" s="307"/>
      <c r="AC461" s="36"/>
      <c r="AD461" s="36"/>
      <c r="AE461" s="36"/>
      <c r="AF461" s="36"/>
      <c r="AG461" s="220"/>
      <c r="AH461" s="220"/>
      <c r="AI461" s="220"/>
      <c r="AJ461" s="220"/>
      <c r="AK461" s="220"/>
      <c r="AL461" s="36"/>
      <c r="AM461" s="59"/>
      <c r="AN461" s="59"/>
      <c r="AO461" s="59"/>
      <c r="AP461" s="59"/>
      <c r="AQ461" s="59"/>
      <c r="AR461" s="25"/>
      <c r="AS461" s="65"/>
    </row>
    <row r="462" spans="1:45" s="58" customFormat="1" ht="7.5" customHeight="1">
      <c r="A462" s="56"/>
      <c r="B462" s="56"/>
      <c r="C462" s="57"/>
      <c r="D462" s="1"/>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43"/>
      <c r="AN462" s="43"/>
      <c r="AO462" s="43"/>
      <c r="AP462" s="43"/>
      <c r="AQ462" s="19"/>
      <c r="AR462" s="3"/>
    </row>
    <row r="463" spans="1:45" s="58" customFormat="1">
      <c r="A463" s="56"/>
      <c r="B463" s="56"/>
      <c r="C463" s="57"/>
      <c r="D463" s="1"/>
      <c r="E463" s="36"/>
      <c r="F463" s="306" t="s">
        <v>144</v>
      </c>
      <c r="G463" s="306"/>
      <c r="H463" s="306"/>
      <c r="I463" s="306"/>
      <c r="J463" s="306"/>
      <c r="K463" s="306"/>
      <c r="L463" s="306"/>
      <c r="M463" s="306"/>
      <c r="N463" s="306"/>
      <c r="O463" s="306"/>
      <c r="P463" s="306"/>
      <c r="Q463" s="306"/>
      <c r="R463" s="306"/>
      <c r="S463" s="306"/>
      <c r="T463" s="306"/>
      <c r="U463" s="306"/>
      <c r="V463" s="306"/>
      <c r="W463" s="306"/>
      <c r="X463" s="306"/>
      <c r="Y463" s="306"/>
      <c r="Z463" s="306"/>
      <c r="AA463" s="306"/>
      <c r="AB463" s="306"/>
      <c r="AC463" s="306"/>
      <c r="AD463" s="306"/>
      <c r="AE463" s="36"/>
      <c r="AF463" s="36"/>
      <c r="AG463" s="213">
        <v>66</v>
      </c>
      <c r="AH463" s="213"/>
      <c r="AI463" s="213"/>
      <c r="AJ463" s="213"/>
      <c r="AK463" s="213"/>
      <c r="AL463" s="36"/>
      <c r="AM463" s="64"/>
      <c r="AN463" s="64"/>
      <c r="AO463" s="64"/>
      <c r="AP463" s="64"/>
      <c r="AQ463" s="64"/>
      <c r="AR463" s="3"/>
    </row>
    <row r="464" spans="1:45" s="58" customFormat="1" ht="7.5" customHeight="1">
      <c r="A464" s="56"/>
      <c r="B464" s="56"/>
      <c r="C464" s="57"/>
      <c r="D464" s="1"/>
      <c r="E464" s="36"/>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6"/>
      <c r="AD464" s="36"/>
      <c r="AE464" s="36"/>
      <c r="AF464" s="36"/>
      <c r="AG464" s="198"/>
      <c r="AH464" s="198"/>
      <c r="AI464" s="198"/>
      <c r="AJ464" s="198"/>
      <c r="AK464" s="198"/>
      <c r="AL464" s="36"/>
      <c r="AM464" s="29"/>
      <c r="AN464" s="29"/>
      <c r="AO464" s="29"/>
      <c r="AP464" s="29"/>
      <c r="AQ464" s="29"/>
      <c r="AR464" s="3"/>
    </row>
    <row r="465" spans="1:44" s="58" customFormat="1">
      <c r="A465" s="56"/>
      <c r="B465" s="56"/>
      <c r="C465" s="57"/>
      <c r="D465" s="1"/>
      <c r="E465" s="36"/>
      <c r="F465" s="298" t="s">
        <v>145</v>
      </c>
      <c r="G465" s="298"/>
      <c r="H465" s="298"/>
      <c r="I465" s="298"/>
      <c r="J465" s="298"/>
      <c r="K465" s="298"/>
      <c r="L465" s="298"/>
      <c r="M465" s="298"/>
      <c r="N465" s="298"/>
      <c r="O465" s="298"/>
      <c r="P465" s="298"/>
      <c r="Q465" s="298"/>
      <c r="R465" s="298"/>
      <c r="S465" s="298"/>
      <c r="T465" s="298"/>
      <c r="U465" s="298"/>
      <c r="V465" s="298"/>
      <c r="W465" s="298"/>
      <c r="X465" s="298"/>
      <c r="Y465" s="298"/>
      <c r="Z465" s="298"/>
      <c r="AA465" s="298"/>
      <c r="AB465" s="298"/>
      <c r="AC465" s="36"/>
      <c r="AD465" s="36"/>
      <c r="AE465" s="36"/>
      <c r="AF465" s="36"/>
      <c r="AG465" s="213">
        <f>AG224</f>
        <v>24</v>
      </c>
      <c r="AH465" s="213"/>
      <c r="AI465" s="213"/>
      <c r="AJ465" s="213"/>
      <c r="AK465" s="213"/>
      <c r="AL465" s="30"/>
      <c r="AM465" s="64"/>
      <c r="AN465" s="64"/>
      <c r="AO465" s="64"/>
      <c r="AP465" s="64"/>
      <c r="AQ465" s="64"/>
      <c r="AR465" s="3"/>
    </row>
    <row r="466" spans="1:44" s="58" customFormat="1" ht="7.5" customHeight="1">
      <c r="A466" s="56"/>
      <c r="B466" s="56"/>
      <c r="C466" s="57"/>
      <c r="D466" s="1"/>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221"/>
      <c r="AH466" s="221"/>
      <c r="AI466" s="221"/>
      <c r="AJ466" s="221"/>
      <c r="AK466" s="221"/>
      <c r="AL466" s="36"/>
      <c r="AM466" s="59"/>
      <c r="AN466" s="59"/>
      <c r="AO466" s="59"/>
      <c r="AP466" s="59"/>
      <c r="AQ466" s="59"/>
      <c r="AR466" s="3"/>
    </row>
    <row r="467" spans="1:44" s="58" customFormat="1" ht="13.5" thickBot="1">
      <c r="A467" s="56"/>
      <c r="B467" s="56"/>
      <c r="C467" s="57"/>
      <c r="D467" s="1"/>
      <c r="E467" s="36"/>
      <c r="F467" s="298" t="s">
        <v>146</v>
      </c>
      <c r="G467" s="298"/>
      <c r="H467" s="298"/>
      <c r="I467" s="298"/>
      <c r="J467" s="298"/>
      <c r="K467" s="298"/>
      <c r="L467" s="298"/>
      <c r="M467" s="298"/>
      <c r="N467" s="298"/>
      <c r="O467" s="298"/>
      <c r="P467" s="298"/>
      <c r="Q467" s="298"/>
      <c r="R467" s="298"/>
      <c r="S467" s="298"/>
      <c r="T467" s="298"/>
      <c r="U467" s="298"/>
      <c r="V467" s="298"/>
      <c r="W467" s="298"/>
      <c r="X467" s="298"/>
      <c r="Y467" s="298"/>
      <c r="Z467" s="298"/>
      <c r="AA467" s="298"/>
      <c r="AB467" s="298"/>
      <c r="AC467" s="36"/>
      <c r="AD467" s="36"/>
      <c r="AE467" s="36"/>
      <c r="AF467" s="36"/>
      <c r="AG467" s="295">
        <v>90</v>
      </c>
      <c r="AH467" s="295"/>
      <c r="AI467" s="295"/>
      <c r="AJ467" s="295"/>
      <c r="AK467" s="295"/>
      <c r="AL467" s="30"/>
      <c r="AM467" s="64"/>
      <c r="AN467" s="64"/>
      <c r="AO467" s="64"/>
      <c r="AP467" s="64"/>
      <c r="AQ467" s="64"/>
      <c r="AR467" s="3"/>
    </row>
    <row r="468" spans="1:44" s="58" customFormat="1" ht="13.5" thickTop="1">
      <c r="A468" s="66"/>
      <c r="B468" s="66"/>
      <c r="C468" s="67"/>
      <c r="D468" s="1"/>
      <c r="E468" s="36"/>
      <c r="F468" s="314"/>
      <c r="G468" s="314"/>
      <c r="H468" s="314"/>
      <c r="I468" s="314"/>
      <c r="J468" s="314"/>
      <c r="K468" s="314"/>
      <c r="L468" s="314"/>
      <c r="M468" s="314"/>
      <c r="N468" s="314"/>
      <c r="O468" s="314"/>
      <c r="P468" s="314"/>
      <c r="Q468" s="314"/>
      <c r="R468" s="314"/>
      <c r="S468" s="314"/>
      <c r="T468" s="314"/>
      <c r="U468" s="314"/>
      <c r="V468" s="314"/>
      <c r="W468" s="314"/>
      <c r="X468" s="314"/>
      <c r="Y468" s="314"/>
      <c r="Z468" s="314"/>
      <c r="AA468" s="314"/>
      <c r="AB468" s="314"/>
      <c r="AC468" s="36"/>
      <c r="AD468" s="36"/>
      <c r="AE468" s="36"/>
      <c r="AF468" s="36"/>
      <c r="AG468" s="221"/>
      <c r="AH468" s="221"/>
      <c r="AI468" s="221"/>
      <c r="AJ468" s="221"/>
      <c r="AK468" s="221"/>
      <c r="AL468" s="36"/>
      <c r="AM468" s="59"/>
      <c r="AN468" s="59"/>
      <c r="AO468" s="59"/>
      <c r="AP468" s="59"/>
      <c r="AQ468" s="59"/>
      <c r="AR468" s="3"/>
    </row>
    <row r="469" spans="1:44" s="58" customFormat="1">
      <c r="A469" s="66"/>
      <c r="B469" s="66"/>
      <c r="C469" s="67"/>
      <c r="D469" s="1"/>
      <c r="E469" s="36"/>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36"/>
      <c r="AD469" s="36"/>
      <c r="AE469" s="36"/>
      <c r="AF469" s="36"/>
      <c r="AG469" s="20"/>
      <c r="AH469" s="20"/>
      <c r="AI469" s="20"/>
      <c r="AJ469" s="20"/>
      <c r="AK469" s="20"/>
      <c r="AL469" s="36"/>
      <c r="AM469" s="29"/>
      <c r="AN469" s="29"/>
      <c r="AO469" s="29"/>
      <c r="AP469" s="29"/>
      <c r="AQ469" s="29"/>
      <c r="AR469" s="3"/>
    </row>
    <row r="470" spans="1:44" s="58" customFormat="1">
      <c r="A470" s="66"/>
      <c r="B470" s="66"/>
      <c r="C470" s="67"/>
      <c r="D470" s="1"/>
      <c r="E470" s="211"/>
      <c r="F470" s="210"/>
      <c r="G470" s="210"/>
      <c r="H470" s="210"/>
      <c r="I470" s="210"/>
      <c r="J470" s="210"/>
      <c r="K470" s="210"/>
      <c r="L470" s="210"/>
      <c r="M470" s="210"/>
      <c r="N470" s="210"/>
      <c r="O470" s="210"/>
      <c r="P470" s="210"/>
      <c r="Q470" s="210"/>
      <c r="R470" s="210"/>
      <c r="S470" s="210"/>
      <c r="T470" s="210"/>
      <c r="U470" s="210"/>
      <c r="V470" s="210"/>
      <c r="W470" s="210"/>
      <c r="X470" s="210"/>
      <c r="Y470" s="210"/>
      <c r="Z470" s="210"/>
      <c r="AA470" s="210"/>
      <c r="AB470" s="210"/>
      <c r="AC470" s="211"/>
      <c r="AD470" s="211"/>
      <c r="AE470" s="211"/>
      <c r="AF470" s="211"/>
      <c r="AG470" s="204"/>
      <c r="AH470" s="204"/>
      <c r="AI470" s="204"/>
      <c r="AJ470" s="204"/>
      <c r="AK470" s="204"/>
      <c r="AL470" s="211"/>
      <c r="AM470" s="202"/>
      <c r="AN470" s="202"/>
      <c r="AO470" s="202"/>
      <c r="AP470" s="202"/>
      <c r="AQ470" s="202"/>
      <c r="AR470" s="203"/>
    </row>
    <row r="471" spans="1:44" s="58" customFormat="1">
      <c r="A471" s="66"/>
      <c r="B471" s="66"/>
      <c r="C471" s="67"/>
      <c r="D471" s="1"/>
      <c r="E471" s="211"/>
      <c r="F471" s="210"/>
      <c r="G471" s="210"/>
      <c r="H471" s="210"/>
      <c r="I471" s="210"/>
      <c r="J471" s="210"/>
      <c r="K471" s="210"/>
      <c r="L471" s="210"/>
      <c r="M471" s="210"/>
      <c r="N471" s="210"/>
      <c r="O471" s="210"/>
      <c r="P471" s="210"/>
      <c r="Q471" s="210"/>
      <c r="R471" s="210"/>
      <c r="S471" s="210"/>
      <c r="T471" s="210"/>
      <c r="U471" s="210"/>
      <c r="V471" s="210"/>
      <c r="W471" s="210"/>
      <c r="X471" s="210"/>
      <c r="Y471" s="210"/>
      <c r="Z471" s="210"/>
      <c r="AA471" s="210"/>
      <c r="AB471" s="210"/>
      <c r="AC471" s="211"/>
      <c r="AD471" s="211"/>
      <c r="AE471" s="211"/>
      <c r="AF471" s="211"/>
      <c r="AG471" s="204"/>
      <c r="AH471" s="204"/>
      <c r="AI471" s="204"/>
      <c r="AJ471" s="204"/>
      <c r="AK471" s="204"/>
      <c r="AL471" s="211"/>
      <c r="AM471" s="202"/>
      <c r="AN471" s="202"/>
      <c r="AO471" s="202"/>
      <c r="AP471" s="202"/>
      <c r="AQ471" s="202"/>
      <c r="AR471" s="203"/>
    </row>
    <row r="472" spans="1:44" s="58" customFormat="1">
      <c r="A472" s="66"/>
      <c r="B472" s="66"/>
      <c r="C472" s="67"/>
      <c r="D472" s="1"/>
      <c r="E472" s="211"/>
      <c r="F472" s="210"/>
      <c r="G472" s="210"/>
      <c r="H472" s="210"/>
      <c r="I472" s="210"/>
      <c r="J472" s="210"/>
      <c r="K472" s="210"/>
      <c r="L472" s="210"/>
      <c r="M472" s="210"/>
      <c r="N472" s="210"/>
      <c r="O472" s="210"/>
      <c r="P472" s="210"/>
      <c r="Q472" s="210"/>
      <c r="R472" s="210"/>
      <c r="S472" s="210"/>
      <c r="T472" s="210"/>
      <c r="U472" s="210"/>
      <c r="V472" s="210"/>
      <c r="W472" s="210"/>
      <c r="X472" s="210"/>
      <c r="Y472" s="210"/>
      <c r="Z472" s="210"/>
      <c r="AA472" s="210"/>
      <c r="AB472" s="210"/>
      <c r="AC472" s="211"/>
      <c r="AD472" s="211"/>
      <c r="AE472" s="211"/>
      <c r="AF472" s="211"/>
      <c r="AG472" s="204"/>
      <c r="AH472" s="204"/>
      <c r="AI472" s="204"/>
      <c r="AJ472" s="204"/>
      <c r="AK472" s="204"/>
      <c r="AL472" s="211"/>
      <c r="AM472" s="202"/>
      <c r="AN472" s="202"/>
      <c r="AO472" s="202"/>
      <c r="AP472" s="202"/>
      <c r="AQ472" s="202"/>
      <c r="AR472" s="203"/>
    </row>
    <row r="473" spans="1:44" s="58" customFormat="1">
      <c r="A473" s="66"/>
      <c r="B473" s="66"/>
      <c r="C473" s="67"/>
      <c r="D473" s="1"/>
      <c r="E473" s="211"/>
      <c r="F473" s="210"/>
      <c r="G473" s="210"/>
      <c r="H473" s="210"/>
      <c r="I473" s="210"/>
      <c r="J473" s="210"/>
      <c r="K473" s="210"/>
      <c r="L473" s="210"/>
      <c r="M473" s="210"/>
      <c r="N473" s="210"/>
      <c r="O473" s="210"/>
      <c r="P473" s="210"/>
      <c r="Q473" s="210"/>
      <c r="R473" s="210"/>
      <c r="S473" s="210"/>
      <c r="T473" s="210"/>
      <c r="U473" s="210"/>
      <c r="V473" s="210"/>
      <c r="W473" s="210"/>
      <c r="X473" s="210"/>
      <c r="Y473" s="210"/>
      <c r="Z473" s="210"/>
      <c r="AA473" s="210"/>
      <c r="AB473" s="210"/>
      <c r="AC473" s="211"/>
      <c r="AD473" s="211"/>
      <c r="AE473" s="211"/>
      <c r="AF473" s="211"/>
      <c r="AG473" s="204"/>
      <c r="AH473" s="204"/>
      <c r="AI473" s="204"/>
      <c r="AJ473" s="204"/>
      <c r="AK473" s="204"/>
      <c r="AL473" s="211"/>
      <c r="AM473" s="202"/>
      <c r="AN473" s="202"/>
      <c r="AO473" s="202"/>
      <c r="AP473" s="202"/>
      <c r="AQ473" s="202"/>
      <c r="AR473" s="203"/>
    </row>
    <row r="474" spans="1:44" s="58" customFormat="1">
      <c r="A474" s="66"/>
      <c r="B474" s="66"/>
      <c r="C474" s="67"/>
      <c r="D474" s="1"/>
      <c r="E474" s="36"/>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36"/>
      <c r="AD474" s="36"/>
      <c r="AE474" s="36"/>
      <c r="AF474" s="36"/>
      <c r="AG474" s="20"/>
      <c r="AH474" s="20"/>
      <c r="AI474" s="20"/>
      <c r="AJ474" s="20"/>
      <c r="AK474" s="20"/>
      <c r="AL474" s="36"/>
      <c r="AM474" s="29"/>
      <c r="AN474" s="29"/>
      <c r="AO474" s="29"/>
      <c r="AP474" s="29"/>
      <c r="AQ474" s="29"/>
      <c r="AR474" s="3"/>
    </row>
    <row r="475" spans="1:44" s="58" customFormat="1">
      <c r="A475" s="66"/>
      <c r="B475" s="66"/>
      <c r="C475" s="67"/>
      <c r="D475" s="1"/>
      <c r="E475" s="36"/>
      <c r="F475" s="68"/>
      <c r="G475" s="68"/>
      <c r="H475" s="68"/>
      <c r="I475" s="68"/>
      <c r="J475" s="68"/>
      <c r="K475" s="68"/>
      <c r="L475" s="68"/>
      <c r="M475" s="68"/>
      <c r="N475" s="68"/>
      <c r="O475" s="68"/>
      <c r="P475" s="68"/>
      <c r="Q475" s="68"/>
      <c r="R475" s="68"/>
      <c r="S475" s="68"/>
      <c r="T475" s="68"/>
      <c r="U475" s="68"/>
      <c r="V475" s="68"/>
      <c r="W475" s="68"/>
      <c r="X475" s="68"/>
      <c r="Y475" s="68"/>
      <c r="Z475" s="68"/>
      <c r="AA475" s="68"/>
      <c r="AB475" s="68"/>
      <c r="AC475" s="36"/>
      <c r="AD475" s="36"/>
      <c r="AE475" s="36"/>
      <c r="AF475" s="36"/>
      <c r="AG475" s="20"/>
      <c r="AH475" s="20"/>
      <c r="AI475" s="20"/>
      <c r="AJ475" s="20"/>
      <c r="AK475" s="20"/>
      <c r="AL475" s="36"/>
      <c r="AM475" s="29"/>
      <c r="AN475" s="29"/>
      <c r="AO475" s="29"/>
      <c r="AP475" s="29"/>
      <c r="AQ475" s="29"/>
      <c r="AR475" s="3"/>
    </row>
    <row r="476" spans="1:44" s="58" customFormat="1">
      <c r="A476" s="66"/>
      <c r="B476" s="66"/>
      <c r="C476" s="67"/>
      <c r="D476" s="1"/>
      <c r="E476" s="36"/>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36"/>
      <c r="AD476" s="36"/>
      <c r="AE476" s="36"/>
      <c r="AF476" s="36"/>
      <c r="AG476" s="20"/>
      <c r="AH476" s="20"/>
      <c r="AI476" s="20"/>
      <c r="AJ476" s="20"/>
      <c r="AK476" s="20"/>
      <c r="AL476" s="36"/>
      <c r="AM476" s="29"/>
      <c r="AN476" s="29"/>
      <c r="AO476" s="29"/>
      <c r="AP476" s="29"/>
      <c r="AQ476" s="29"/>
      <c r="AR476" s="3"/>
    </row>
    <row r="477" spans="1:44" s="58" customFormat="1">
      <c r="A477" s="66"/>
      <c r="B477" s="66"/>
      <c r="C477" s="67"/>
      <c r="D477" s="1"/>
      <c r="E477" s="36"/>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36"/>
      <c r="AD477" s="36"/>
      <c r="AE477" s="36"/>
      <c r="AF477" s="36"/>
      <c r="AG477" s="20"/>
      <c r="AH477" s="20"/>
      <c r="AI477" s="20"/>
      <c r="AJ477" s="20"/>
      <c r="AK477" s="20"/>
      <c r="AL477" s="36"/>
      <c r="AM477" s="29"/>
      <c r="AN477" s="29"/>
      <c r="AO477" s="29"/>
      <c r="AP477" s="29"/>
      <c r="AQ477" s="29"/>
      <c r="AR477" s="3"/>
    </row>
    <row r="478" spans="1:44" s="58" customFormat="1">
      <c r="A478" s="66"/>
      <c r="B478" s="66"/>
      <c r="C478" s="67"/>
      <c r="D478" s="1"/>
      <c r="E478" s="36"/>
      <c r="F478" s="68"/>
      <c r="G478" s="68"/>
      <c r="H478" s="68"/>
      <c r="I478" s="68"/>
      <c r="J478" s="68"/>
      <c r="K478" s="68"/>
      <c r="L478" s="68"/>
      <c r="M478" s="68"/>
      <c r="N478" s="68"/>
      <c r="O478" s="68"/>
      <c r="P478" s="68"/>
      <c r="Q478" s="68"/>
      <c r="R478" s="68"/>
      <c r="S478" s="68"/>
      <c r="T478" s="68"/>
      <c r="U478" s="68"/>
      <c r="V478" s="68"/>
      <c r="W478" s="68"/>
      <c r="X478" s="68"/>
      <c r="Y478" s="68"/>
      <c r="Z478" s="68"/>
      <c r="AA478" s="68"/>
      <c r="AB478" s="68"/>
      <c r="AC478" s="36"/>
      <c r="AD478" s="36"/>
      <c r="AE478" s="36"/>
      <c r="AF478" s="36"/>
      <c r="AG478" s="20"/>
      <c r="AH478" s="20"/>
      <c r="AI478" s="20"/>
      <c r="AJ478" s="20"/>
      <c r="AK478" s="20"/>
      <c r="AL478" s="36"/>
      <c r="AM478" s="29"/>
      <c r="AN478" s="29"/>
      <c r="AO478" s="29"/>
      <c r="AP478" s="29"/>
      <c r="AQ478" s="29"/>
      <c r="AR478" s="3"/>
    </row>
    <row r="479" spans="1:44">
      <c r="E479" s="7"/>
      <c r="F479" s="215" t="s">
        <v>40</v>
      </c>
      <c r="G479" s="215"/>
      <c r="H479" s="215"/>
      <c r="I479" s="215"/>
      <c r="J479" s="215"/>
      <c r="K479" s="215"/>
      <c r="L479" s="215"/>
      <c r="M479" s="215"/>
      <c r="N479" s="215"/>
      <c r="O479" s="215"/>
      <c r="P479" s="215"/>
      <c r="Q479" s="215"/>
      <c r="R479" s="215"/>
      <c r="S479" s="215"/>
      <c r="T479" s="215"/>
      <c r="U479" s="215"/>
      <c r="V479" s="215"/>
      <c r="W479" s="215"/>
      <c r="X479" s="7"/>
      <c r="Y479" s="7"/>
      <c r="Z479" s="7"/>
      <c r="AA479" s="7"/>
      <c r="AB479" s="7"/>
      <c r="AC479" s="7"/>
      <c r="AD479" s="7"/>
      <c r="AE479" s="7"/>
      <c r="AF479" s="7"/>
      <c r="AG479" s="7"/>
      <c r="AH479" s="7"/>
      <c r="AI479" s="7"/>
      <c r="AJ479" s="7"/>
      <c r="AK479" s="7"/>
      <c r="AL479" s="7"/>
      <c r="AM479" s="69"/>
      <c r="AN479" s="69"/>
      <c r="AO479" s="69"/>
      <c r="AP479" s="69"/>
      <c r="AQ479" s="69"/>
    </row>
    <row r="480" spans="1:44">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69"/>
      <c r="AN480" s="69"/>
      <c r="AO480" s="69"/>
      <c r="AP480" s="69"/>
      <c r="AQ480" s="69"/>
    </row>
    <row r="481" spans="5:43">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69"/>
      <c r="AN481" s="69"/>
      <c r="AO481" s="69"/>
      <c r="AP481" s="69"/>
      <c r="AQ481" s="69"/>
    </row>
    <row r="482" spans="5:43">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69"/>
      <c r="AN482" s="69"/>
      <c r="AO482" s="69"/>
      <c r="AP482" s="69"/>
      <c r="AQ482" s="69"/>
    </row>
    <row r="483" spans="5:43">
      <c r="E483" s="7"/>
      <c r="F483" s="245" t="str">
        <f>F341</f>
        <v>Директор  Л.В. Коровьонкова</v>
      </c>
      <c r="G483" s="245"/>
      <c r="H483" s="245"/>
      <c r="I483" s="245"/>
      <c r="J483" s="245"/>
      <c r="K483" s="245"/>
      <c r="L483" s="245"/>
      <c r="M483" s="245"/>
      <c r="N483" s="245"/>
      <c r="O483" s="245"/>
      <c r="P483" s="245"/>
      <c r="Q483" s="245"/>
      <c r="Z483" s="245" t="str">
        <f>Z412</f>
        <v>Головний бухгалтер   О.В. Хижняк</v>
      </c>
      <c r="AA483" s="245"/>
      <c r="AB483" s="245"/>
      <c r="AC483" s="245"/>
      <c r="AD483" s="245"/>
      <c r="AE483" s="245"/>
      <c r="AF483" s="245"/>
      <c r="AG483" s="245"/>
      <c r="AH483" s="245"/>
      <c r="AI483" s="245"/>
      <c r="AJ483" s="245"/>
      <c r="AK483" s="245"/>
      <c r="AL483" s="7"/>
      <c r="AM483" s="69"/>
      <c r="AN483" s="69"/>
      <c r="AO483" s="69"/>
      <c r="AP483" s="69"/>
      <c r="AQ483" s="69"/>
    </row>
    <row r="484" spans="5:43">
      <c r="E484" s="7"/>
      <c r="F484" s="225"/>
      <c r="G484" s="225"/>
      <c r="H484" s="225"/>
      <c r="I484" s="225"/>
      <c r="J484" s="225"/>
      <c r="K484" s="225"/>
      <c r="L484" s="225"/>
      <c r="M484" s="225"/>
      <c r="N484" s="225"/>
      <c r="O484" s="225"/>
      <c r="P484" s="225"/>
      <c r="Q484" s="225"/>
      <c r="Z484" s="222"/>
      <c r="AA484" s="222"/>
      <c r="AB484" s="222"/>
      <c r="AC484" s="222"/>
      <c r="AD484" s="222"/>
      <c r="AE484" s="222"/>
      <c r="AF484" s="222"/>
      <c r="AG484" s="222"/>
      <c r="AH484" s="222"/>
      <c r="AI484" s="222"/>
      <c r="AJ484" s="222"/>
      <c r="AK484" s="222"/>
      <c r="AL484" s="7"/>
      <c r="AM484" s="69"/>
      <c r="AN484" s="69"/>
      <c r="AO484" s="69"/>
      <c r="AP484" s="69"/>
      <c r="AQ484" s="69"/>
    </row>
    <row r="485" spans="5:43">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43"/>
      <c r="AN485" s="43"/>
      <c r="AO485" s="43"/>
      <c r="AP485" s="43"/>
      <c r="AQ485" s="19"/>
    </row>
    <row r="486" spans="5:43" ht="12.75" customHeight="1">
      <c r="F486" s="223" t="s">
        <v>604</v>
      </c>
      <c r="G486" s="223"/>
      <c r="H486" s="223"/>
      <c r="I486" s="223"/>
      <c r="J486" s="223"/>
      <c r="K486" s="223"/>
      <c r="L486" s="223"/>
      <c r="M486" s="223"/>
      <c r="N486" s="223"/>
      <c r="O486" s="223"/>
      <c r="P486" s="223"/>
      <c r="Q486" s="223"/>
      <c r="R486" s="223"/>
      <c r="S486" s="223"/>
      <c r="T486" s="223"/>
      <c r="U486" s="223"/>
      <c r="V486" s="223"/>
      <c r="W486" s="223"/>
      <c r="X486" s="223"/>
      <c r="Y486" s="223"/>
      <c r="Z486" s="223"/>
      <c r="AA486" s="223"/>
      <c r="AB486" s="223"/>
      <c r="AC486" s="223"/>
      <c r="AD486" s="223"/>
      <c r="AE486" s="223"/>
      <c r="AF486" s="223"/>
      <c r="AG486" s="223"/>
      <c r="AH486" s="223"/>
      <c r="AI486" s="223"/>
      <c r="AJ486" s="223"/>
      <c r="AK486" s="223"/>
      <c r="AL486" s="223"/>
      <c r="AM486" s="223"/>
      <c r="AN486" s="223"/>
      <c r="AO486" s="223"/>
      <c r="AP486" s="223"/>
      <c r="AQ486" s="223"/>
    </row>
    <row r="487" spans="5:43">
      <c r="F487" s="217"/>
      <c r="G487" s="217"/>
      <c r="H487" s="217"/>
      <c r="I487" s="217"/>
      <c r="J487" s="217"/>
      <c r="K487" s="217"/>
      <c r="L487" s="217"/>
      <c r="M487" s="217"/>
      <c r="N487" s="217"/>
      <c r="O487" s="217"/>
      <c r="P487" s="217"/>
      <c r="Q487" s="217"/>
      <c r="R487" s="217"/>
      <c r="S487" s="217"/>
      <c r="T487" s="217"/>
      <c r="U487" s="217"/>
      <c r="V487" s="217"/>
      <c r="W487" s="217"/>
      <c r="X487" s="217"/>
      <c r="Y487" s="217"/>
      <c r="Z487" s="217"/>
      <c r="AA487" s="217"/>
      <c r="AB487" s="217"/>
      <c r="AC487" s="217"/>
      <c r="AD487" s="217"/>
      <c r="AE487" s="217"/>
      <c r="AF487" s="217"/>
      <c r="AG487" s="217"/>
      <c r="AH487" s="217"/>
      <c r="AI487" s="217"/>
      <c r="AJ487" s="217"/>
      <c r="AK487" s="217"/>
      <c r="AL487" s="217"/>
      <c r="AM487" s="217"/>
      <c r="AN487" s="217"/>
      <c r="AO487" s="217"/>
      <c r="AP487" s="217"/>
      <c r="AQ487" s="217"/>
    </row>
    <row r="488" spans="5:43">
      <c r="AC488" s="215"/>
      <c r="AD488" s="215"/>
      <c r="AE488" s="215"/>
      <c r="AG488" s="215"/>
      <c r="AH488" s="215"/>
      <c r="AI488" s="215"/>
      <c r="AJ488" s="215"/>
      <c r="AK488" s="215"/>
      <c r="AM488" s="219"/>
      <c r="AN488" s="219"/>
      <c r="AO488" s="219"/>
      <c r="AP488" s="219"/>
      <c r="AQ488" s="219"/>
    </row>
    <row r="489" spans="5:43">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2" t="s">
        <v>25</v>
      </c>
      <c r="AN489" s="246">
        <f>AN418+1</f>
        <v>7</v>
      </c>
      <c r="AO489" s="246"/>
      <c r="AP489" s="12" t="s">
        <v>25</v>
      </c>
      <c r="AQ489" s="13"/>
    </row>
    <row r="490" spans="5:43">
      <c r="E490" s="261" t="str">
        <f>UPPER($Y$28)</f>
        <v>ПТ ЛОМБАРД "МЕРКУРІЙ"</v>
      </c>
      <c r="F490" s="261"/>
      <c r="G490" s="261"/>
      <c r="H490" s="261"/>
      <c r="I490" s="261"/>
      <c r="J490" s="261"/>
      <c r="K490" s="261"/>
      <c r="L490" s="261"/>
      <c r="M490" s="261"/>
      <c r="N490" s="261"/>
      <c r="O490" s="261"/>
      <c r="P490" s="261"/>
      <c r="Q490" s="261"/>
      <c r="R490" s="261"/>
      <c r="S490" s="261"/>
      <c r="T490" s="261"/>
      <c r="U490" s="261"/>
      <c r="V490" s="261"/>
      <c r="W490" s="261"/>
      <c r="X490" s="261"/>
      <c r="Y490" s="261"/>
      <c r="Z490" s="261"/>
      <c r="AA490" s="261"/>
      <c r="AB490" s="261"/>
      <c r="AC490" s="261"/>
      <c r="AD490" s="261"/>
      <c r="AE490" s="261"/>
      <c r="AF490" s="261"/>
      <c r="AG490" s="261"/>
      <c r="AH490" s="261"/>
      <c r="AI490" s="261"/>
      <c r="AJ490" s="261"/>
      <c r="AK490" s="261"/>
      <c r="AL490" s="261"/>
      <c r="AM490" s="261"/>
      <c r="AN490" s="261"/>
      <c r="AO490" s="261"/>
      <c r="AP490" s="261"/>
      <c r="AQ490" s="261"/>
    </row>
    <row r="491" spans="5:43">
      <c r="E491" s="240" t="s">
        <v>147</v>
      </c>
      <c r="F491" s="240"/>
      <c r="G491" s="240"/>
      <c r="H491" s="240"/>
      <c r="I491" s="240"/>
      <c r="J491" s="240"/>
      <c r="K491" s="240"/>
      <c r="L491" s="240"/>
      <c r="M491" s="240"/>
      <c r="N491" s="240"/>
      <c r="O491" s="240"/>
      <c r="P491" s="240"/>
      <c r="Q491" s="240"/>
      <c r="R491" s="240"/>
      <c r="S491" s="240"/>
      <c r="T491" s="240"/>
      <c r="U491" s="240"/>
      <c r="V491" s="240"/>
      <c r="W491" s="240"/>
      <c r="X491" s="240"/>
      <c r="Y491" s="240"/>
      <c r="Z491" s="240"/>
      <c r="AA491" s="240"/>
      <c r="AB491" s="240"/>
      <c r="AC491" s="240"/>
      <c r="AD491" s="240"/>
      <c r="AE491" s="240"/>
      <c r="AF491" s="240"/>
      <c r="AG491" s="240"/>
      <c r="AH491" s="240"/>
      <c r="AI491" s="240"/>
      <c r="AJ491" s="240"/>
      <c r="AK491" s="240"/>
      <c r="AL491" s="240"/>
      <c r="AM491" s="240"/>
      <c r="AN491" s="240"/>
      <c r="AO491" s="240"/>
      <c r="AP491" s="240"/>
      <c r="AQ491" s="240"/>
    </row>
    <row r="492" spans="5:43">
      <c r="E492" s="240" t="str">
        <f>$E$277</f>
        <v>ЗА РІК, ЩО ЗАКІНЧИВСЯ 31 ГРУДНЯ 2018 РОКУ</v>
      </c>
      <c r="F492" s="240"/>
      <c r="G492" s="240"/>
      <c r="H492" s="240"/>
      <c r="I492" s="240"/>
      <c r="J492" s="240"/>
      <c r="K492" s="240"/>
      <c r="L492" s="240"/>
      <c r="M492" s="240"/>
      <c r="N492" s="240"/>
      <c r="O492" s="240"/>
      <c r="P492" s="240"/>
      <c r="Q492" s="240"/>
      <c r="R492" s="240"/>
      <c r="S492" s="240"/>
      <c r="T492" s="240"/>
      <c r="U492" s="240"/>
      <c r="V492" s="240"/>
      <c r="W492" s="240"/>
      <c r="X492" s="240"/>
      <c r="Y492" s="240"/>
      <c r="Z492" s="240"/>
      <c r="AA492" s="240"/>
      <c r="AB492" s="240"/>
      <c r="AC492" s="240"/>
      <c r="AD492" s="240"/>
      <c r="AE492" s="240"/>
      <c r="AF492" s="240"/>
      <c r="AG492" s="240"/>
      <c r="AH492" s="240"/>
      <c r="AI492" s="240"/>
      <c r="AJ492" s="240"/>
      <c r="AK492" s="240"/>
      <c r="AL492" s="240"/>
      <c r="AM492" s="240"/>
      <c r="AN492" s="240"/>
      <c r="AO492" s="240"/>
      <c r="AP492" s="240"/>
      <c r="AQ492" s="240"/>
    </row>
    <row r="493" spans="5:43">
      <c r="E493" s="258" t="str">
        <f>$E$210</f>
        <v>(в тисячах гривень, якщо не вказано інше)</v>
      </c>
      <c r="F493" s="258"/>
      <c r="G493" s="258"/>
      <c r="H493" s="258"/>
      <c r="I493" s="258"/>
      <c r="J493" s="258"/>
      <c r="K493" s="258"/>
      <c r="L493" s="258"/>
      <c r="M493" s="258"/>
      <c r="N493" s="258"/>
      <c r="O493" s="258"/>
      <c r="P493" s="258"/>
      <c r="Q493" s="258"/>
      <c r="R493" s="258"/>
      <c r="S493" s="258"/>
      <c r="T493" s="258"/>
      <c r="U493" s="258"/>
      <c r="V493" s="258"/>
      <c r="W493" s="258"/>
      <c r="X493" s="258"/>
      <c r="Y493" s="258"/>
      <c r="Z493" s="258"/>
      <c r="AA493" s="258"/>
      <c r="AB493" s="258"/>
      <c r="AC493" s="258"/>
      <c r="AD493" s="258"/>
      <c r="AE493" s="258"/>
      <c r="AF493" s="258"/>
      <c r="AG493" s="258"/>
      <c r="AH493" s="258"/>
      <c r="AI493" s="258"/>
      <c r="AJ493" s="258"/>
      <c r="AK493" s="258"/>
      <c r="AL493" s="258"/>
      <c r="AM493" s="258"/>
      <c r="AN493" s="258"/>
      <c r="AO493" s="258"/>
      <c r="AP493" s="258"/>
      <c r="AQ493" s="258"/>
    </row>
    <row r="495" spans="5:43">
      <c r="E495" s="70"/>
      <c r="F495" s="308" t="s">
        <v>545</v>
      </c>
      <c r="G495" s="308"/>
      <c r="H495" s="315" t="s">
        <v>148</v>
      </c>
      <c r="I495" s="315"/>
      <c r="J495" s="315"/>
      <c r="K495" s="315"/>
      <c r="L495" s="315"/>
      <c r="M495" s="315"/>
      <c r="N495" s="315"/>
      <c r="O495" s="315"/>
      <c r="P495" s="315"/>
      <c r="Q495" s="315"/>
      <c r="R495" s="315"/>
      <c r="S495" s="315"/>
      <c r="T495" s="315"/>
      <c r="U495" s="315"/>
      <c r="V495" s="315"/>
      <c r="W495" s="315"/>
      <c r="X495" s="315"/>
      <c r="Y495" s="315"/>
      <c r="Z495" s="315"/>
      <c r="AA495" s="315"/>
      <c r="AB495" s="315"/>
      <c r="AC495" s="315"/>
      <c r="AD495" s="315"/>
      <c r="AE495" s="315"/>
      <c r="AF495" s="315"/>
      <c r="AG495" s="315"/>
      <c r="AH495" s="315"/>
      <c r="AI495" s="315"/>
      <c r="AJ495" s="315"/>
      <c r="AK495" s="315"/>
      <c r="AL495" s="315"/>
      <c r="AM495" s="315"/>
      <c r="AN495" s="315"/>
      <c r="AO495" s="315"/>
      <c r="AP495" s="315"/>
      <c r="AQ495" s="315"/>
    </row>
    <row r="496" spans="5:43">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row>
    <row r="497" spans="1:43" s="58" customFormat="1">
      <c r="A497" s="56"/>
      <c r="B497" s="56"/>
      <c r="C497" s="57"/>
      <c r="D497" s="1"/>
      <c r="E497" s="71"/>
      <c r="F497" s="316" t="s">
        <v>149</v>
      </c>
      <c r="G497" s="316"/>
      <c r="H497" s="316"/>
      <c r="I497" s="316"/>
      <c r="J497" s="316"/>
      <c r="K497" s="316"/>
      <c r="L497" s="316"/>
      <c r="M497" s="316"/>
      <c r="N497" s="316"/>
      <c r="O497" s="316"/>
      <c r="P497" s="316"/>
      <c r="Q497" s="316"/>
      <c r="R497" s="316"/>
      <c r="S497" s="316"/>
      <c r="T497" s="316"/>
      <c r="U497" s="316"/>
      <c r="V497" s="316"/>
      <c r="W497" s="316"/>
      <c r="X497" s="316"/>
      <c r="Y497" s="316"/>
      <c r="Z497" s="316"/>
      <c r="AA497" s="316"/>
      <c r="AB497" s="316"/>
      <c r="AC497" s="316"/>
      <c r="AD497" s="316"/>
      <c r="AE497" s="316"/>
      <c r="AF497" s="316"/>
      <c r="AG497" s="316"/>
      <c r="AH497" s="316"/>
      <c r="AI497" s="316"/>
      <c r="AJ497" s="316"/>
      <c r="AK497" s="316"/>
      <c r="AL497" s="316"/>
      <c r="AM497" s="316"/>
      <c r="AN497" s="316"/>
      <c r="AO497" s="316"/>
      <c r="AP497" s="316"/>
      <c r="AQ497" s="316"/>
    </row>
    <row r="498" spans="1:43" s="58" customFormat="1">
      <c r="A498" s="56"/>
      <c r="B498" s="56"/>
      <c r="C498" s="57"/>
      <c r="D498" s="1"/>
      <c r="E498" s="71"/>
      <c r="F498" s="316"/>
      <c r="G498" s="316"/>
      <c r="H498" s="316"/>
      <c r="I498" s="316"/>
      <c r="J498" s="316"/>
      <c r="K498" s="316"/>
      <c r="L498" s="316"/>
      <c r="M498" s="316"/>
      <c r="N498" s="316"/>
      <c r="O498" s="316"/>
      <c r="P498" s="316"/>
      <c r="Q498" s="316"/>
      <c r="R498" s="316"/>
      <c r="S498" s="316"/>
      <c r="T498" s="316"/>
      <c r="U498" s="316"/>
      <c r="V498" s="316"/>
      <c r="W498" s="316"/>
      <c r="X498" s="316"/>
      <c r="Y498" s="316"/>
      <c r="Z498" s="316"/>
      <c r="AA498" s="316"/>
      <c r="AB498" s="316"/>
      <c r="AC498" s="316"/>
      <c r="AD498" s="316"/>
      <c r="AE498" s="316"/>
      <c r="AF498" s="316"/>
      <c r="AG498" s="316"/>
      <c r="AH498" s="316"/>
      <c r="AI498" s="316"/>
      <c r="AJ498" s="316"/>
      <c r="AK498" s="316"/>
      <c r="AL498" s="316"/>
      <c r="AM498" s="316"/>
      <c r="AN498" s="316"/>
      <c r="AO498" s="316"/>
      <c r="AP498" s="316"/>
      <c r="AQ498" s="316"/>
    </row>
    <row r="499" spans="1:43" s="58" customFormat="1">
      <c r="A499" s="56"/>
      <c r="B499" s="56"/>
      <c r="C499" s="57"/>
      <c r="D499" s="1"/>
      <c r="E499" s="71"/>
      <c r="F499" s="316"/>
      <c r="G499" s="316"/>
      <c r="H499" s="316"/>
      <c r="I499" s="316"/>
      <c r="J499" s="316"/>
      <c r="K499" s="316"/>
      <c r="L499" s="316"/>
      <c r="M499" s="316"/>
      <c r="N499" s="316"/>
      <c r="O499" s="316"/>
      <c r="P499" s="316"/>
      <c r="Q499" s="316"/>
      <c r="R499" s="316"/>
      <c r="S499" s="316"/>
      <c r="T499" s="316"/>
      <c r="U499" s="316"/>
      <c r="V499" s="316"/>
      <c r="W499" s="316"/>
      <c r="X499" s="316"/>
      <c r="Y499" s="316"/>
      <c r="Z499" s="316"/>
      <c r="AA499" s="316"/>
      <c r="AB499" s="316"/>
      <c r="AC499" s="316"/>
      <c r="AD499" s="316"/>
      <c r="AE499" s="316"/>
      <c r="AF499" s="316"/>
      <c r="AG499" s="316"/>
      <c r="AH499" s="316"/>
      <c r="AI499" s="316"/>
      <c r="AJ499" s="316"/>
      <c r="AK499" s="316"/>
      <c r="AL499" s="316"/>
      <c r="AM499" s="316"/>
      <c r="AN499" s="316"/>
      <c r="AO499" s="316"/>
      <c r="AP499" s="316"/>
      <c r="AQ499" s="316"/>
    </row>
    <row r="500" spans="1:43" s="58" customFormat="1" ht="12.75" customHeight="1">
      <c r="A500" s="56"/>
      <c r="B500" s="56"/>
      <c r="C500" s="57"/>
      <c r="D500" s="1"/>
      <c r="E500" s="71"/>
      <c r="F500" s="316" t="s">
        <v>150</v>
      </c>
      <c r="G500" s="316"/>
      <c r="H500" s="316"/>
      <c r="I500" s="316"/>
      <c r="J500" s="316"/>
      <c r="K500" s="316"/>
      <c r="L500" s="316"/>
      <c r="M500" s="316"/>
      <c r="N500" s="316"/>
      <c r="O500" s="316"/>
      <c r="P500" s="316"/>
      <c r="Q500" s="316"/>
      <c r="R500" s="316"/>
      <c r="S500" s="316"/>
      <c r="T500" s="316"/>
      <c r="U500" s="316"/>
      <c r="V500" s="316"/>
      <c r="W500" s="316"/>
      <c r="X500" s="316"/>
      <c r="Y500" s="316"/>
      <c r="Z500" s="316"/>
      <c r="AA500" s="316"/>
      <c r="AB500" s="316"/>
      <c r="AC500" s="316"/>
      <c r="AD500" s="316"/>
      <c r="AE500" s="316"/>
      <c r="AF500" s="316"/>
      <c r="AG500" s="316"/>
      <c r="AH500" s="316"/>
      <c r="AI500" s="316"/>
      <c r="AJ500" s="316"/>
      <c r="AK500" s="316"/>
      <c r="AL500" s="316"/>
      <c r="AM500" s="316"/>
      <c r="AN500" s="316"/>
      <c r="AO500" s="316"/>
      <c r="AP500" s="316"/>
      <c r="AQ500" s="316"/>
    </row>
    <row r="501" spans="1:43" s="58" customFormat="1">
      <c r="A501" s="56"/>
      <c r="B501" s="56"/>
      <c r="C501" s="57"/>
      <c r="D501" s="1"/>
      <c r="E501" s="71"/>
      <c r="F501" s="316" t="s">
        <v>151</v>
      </c>
      <c r="G501" s="316"/>
      <c r="H501" s="316"/>
      <c r="I501" s="316"/>
      <c r="J501" s="316"/>
      <c r="K501" s="316"/>
      <c r="L501" s="316"/>
      <c r="M501" s="316"/>
      <c r="N501" s="316"/>
      <c r="O501" s="316"/>
      <c r="P501" s="316"/>
      <c r="Q501" s="316"/>
      <c r="R501" s="316"/>
      <c r="S501" s="316"/>
      <c r="T501" s="316"/>
      <c r="U501" s="316"/>
      <c r="V501" s="316"/>
      <c r="W501" s="316"/>
      <c r="X501" s="316"/>
      <c r="Y501" s="316"/>
      <c r="Z501" s="316"/>
      <c r="AA501" s="316"/>
      <c r="AB501" s="316"/>
      <c r="AC501" s="316"/>
      <c r="AD501" s="316"/>
      <c r="AE501" s="316"/>
      <c r="AF501" s="316"/>
      <c r="AG501" s="316"/>
      <c r="AH501" s="316"/>
      <c r="AI501" s="316"/>
      <c r="AJ501" s="316"/>
      <c r="AK501" s="316"/>
      <c r="AL501" s="316"/>
      <c r="AM501" s="316"/>
      <c r="AN501" s="316"/>
      <c r="AO501" s="316"/>
      <c r="AP501" s="316"/>
      <c r="AQ501" s="316"/>
    </row>
    <row r="502" spans="1:43" s="58" customFormat="1">
      <c r="A502" s="56"/>
      <c r="B502" s="56"/>
      <c r="C502" s="57"/>
      <c r="D502" s="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row>
    <row r="503" spans="1:43">
      <c r="E503" s="72"/>
      <c r="F503" s="308" t="str">
        <f>(MID(F495,1,1)+1)&amp;"."</f>
        <v>2.</v>
      </c>
      <c r="G503" s="308"/>
      <c r="H503" s="315" t="s">
        <v>152</v>
      </c>
      <c r="I503" s="315"/>
      <c r="J503" s="315"/>
      <c r="K503" s="315"/>
      <c r="L503" s="315"/>
      <c r="M503" s="315"/>
      <c r="N503" s="315"/>
      <c r="O503" s="315"/>
      <c r="P503" s="315"/>
      <c r="Q503" s="315"/>
      <c r="R503" s="315"/>
      <c r="S503" s="315"/>
      <c r="T503" s="315"/>
      <c r="U503" s="315"/>
      <c r="V503" s="315"/>
      <c r="W503" s="315"/>
      <c r="X503" s="315"/>
      <c r="Y503" s="315"/>
      <c r="Z503" s="315"/>
      <c r="AA503" s="315"/>
      <c r="AB503" s="315"/>
      <c r="AC503" s="315"/>
      <c r="AD503" s="315"/>
      <c r="AE503" s="315"/>
      <c r="AF503" s="315"/>
      <c r="AG503" s="315"/>
      <c r="AH503" s="315"/>
      <c r="AI503" s="315"/>
      <c r="AJ503" s="315"/>
      <c r="AK503" s="315"/>
      <c r="AL503" s="315"/>
      <c r="AM503" s="315"/>
      <c r="AN503" s="315"/>
      <c r="AO503" s="315"/>
      <c r="AP503" s="315"/>
      <c r="AQ503" s="315"/>
    </row>
    <row r="504" spans="1:43">
      <c r="E504" s="72"/>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c r="AP504" s="73"/>
      <c r="AQ504" s="73"/>
    </row>
    <row r="505" spans="1:43">
      <c r="D505" s="1">
        <v>1</v>
      </c>
      <c r="E505" s="72"/>
      <c r="F505" s="308" t="str">
        <f>CONCATENATE($F$503,D505,".")</f>
        <v>2.1.</v>
      </c>
      <c r="G505" s="308"/>
      <c r="H505" s="315" t="s">
        <v>153</v>
      </c>
      <c r="I505" s="315"/>
      <c r="J505" s="315"/>
      <c r="K505" s="315"/>
      <c r="L505" s="315"/>
      <c r="M505" s="315"/>
      <c r="N505" s="315"/>
      <c r="O505" s="315"/>
      <c r="P505" s="315"/>
      <c r="Q505" s="315"/>
      <c r="R505" s="315"/>
      <c r="S505" s="315"/>
      <c r="T505" s="315"/>
      <c r="U505" s="315"/>
      <c r="V505" s="315"/>
      <c r="W505" s="315"/>
      <c r="X505" s="315"/>
      <c r="Y505" s="315"/>
      <c r="Z505" s="315"/>
      <c r="AA505" s="315"/>
      <c r="AB505" s="315"/>
      <c r="AC505" s="315"/>
      <c r="AD505" s="315"/>
      <c r="AE505" s="315"/>
      <c r="AF505" s="315"/>
      <c r="AG505" s="315"/>
      <c r="AH505" s="315"/>
      <c r="AI505" s="315"/>
      <c r="AJ505" s="315"/>
      <c r="AK505" s="315"/>
      <c r="AL505" s="315"/>
      <c r="AM505" s="315"/>
      <c r="AN505" s="315"/>
      <c r="AO505" s="315"/>
      <c r="AP505" s="315"/>
      <c r="AQ505" s="315"/>
    </row>
    <row r="506" spans="1:43">
      <c r="E506" s="72"/>
      <c r="F506" s="252" t="s">
        <v>154</v>
      </c>
      <c r="G506" s="252"/>
      <c r="H506" s="252"/>
      <c r="I506" s="252"/>
      <c r="J506" s="252"/>
      <c r="K506" s="252"/>
      <c r="L506" s="252"/>
      <c r="M506" s="252"/>
      <c r="N506" s="252"/>
      <c r="O506" s="252"/>
      <c r="P506" s="252"/>
      <c r="Q506" s="252"/>
      <c r="R506" s="252"/>
      <c r="S506" s="252"/>
      <c r="T506" s="252"/>
      <c r="U506" s="252"/>
      <c r="V506" s="252"/>
      <c r="W506" s="252"/>
      <c r="X506" s="252"/>
      <c r="Y506" s="252"/>
      <c r="Z506" s="252"/>
      <c r="AA506" s="252"/>
      <c r="AB506" s="252"/>
      <c r="AC506" s="252"/>
      <c r="AD506" s="252"/>
      <c r="AE506" s="252"/>
      <c r="AF506" s="252"/>
      <c r="AG506" s="252"/>
      <c r="AH506" s="252"/>
      <c r="AI506" s="252"/>
      <c r="AJ506" s="252"/>
      <c r="AK506" s="252"/>
      <c r="AL506" s="252"/>
      <c r="AM506" s="252"/>
      <c r="AN506" s="252"/>
      <c r="AO506" s="252"/>
      <c r="AP506" s="252"/>
      <c r="AQ506" s="252"/>
    </row>
    <row r="507" spans="1:43" ht="26.25" customHeight="1">
      <c r="E507" s="72"/>
      <c r="F507" s="252"/>
      <c r="G507" s="252"/>
      <c r="H507" s="252"/>
      <c r="I507" s="252"/>
      <c r="J507" s="252"/>
      <c r="K507" s="252"/>
      <c r="L507" s="252"/>
      <c r="M507" s="252"/>
      <c r="N507" s="252"/>
      <c r="O507" s="252"/>
      <c r="P507" s="252"/>
      <c r="Q507" s="252"/>
      <c r="R507" s="252"/>
      <c r="S507" s="252"/>
      <c r="T507" s="252"/>
      <c r="U507" s="252"/>
      <c r="V507" s="252"/>
      <c r="W507" s="252"/>
      <c r="X507" s="252"/>
      <c r="Y507" s="252"/>
      <c r="Z507" s="252"/>
      <c r="AA507" s="252"/>
      <c r="AB507" s="252"/>
      <c r="AC507" s="252"/>
      <c r="AD507" s="252"/>
      <c r="AE507" s="252"/>
      <c r="AF507" s="252"/>
      <c r="AG507" s="252"/>
      <c r="AH507" s="252"/>
      <c r="AI507" s="252"/>
      <c r="AJ507" s="252"/>
      <c r="AK507" s="252"/>
      <c r="AL507" s="252"/>
      <c r="AM507" s="252"/>
      <c r="AN507" s="252"/>
      <c r="AO507" s="252"/>
      <c r="AP507" s="252"/>
      <c r="AQ507" s="252"/>
    </row>
    <row r="508" spans="1:43">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row>
    <row r="509" spans="1:43">
      <c r="E509" s="72"/>
      <c r="F509" s="252" t="s">
        <v>155</v>
      </c>
      <c r="G509" s="252"/>
      <c r="H509" s="252"/>
      <c r="I509" s="252"/>
      <c r="J509" s="252"/>
      <c r="K509" s="252"/>
      <c r="L509" s="252"/>
      <c r="M509" s="252"/>
      <c r="N509" s="252"/>
      <c r="O509" s="252"/>
      <c r="P509" s="252"/>
      <c r="Q509" s="252"/>
      <c r="R509" s="252"/>
      <c r="S509" s="252"/>
      <c r="T509" s="252"/>
      <c r="U509" s="252"/>
      <c r="V509" s="252"/>
      <c r="W509" s="252"/>
      <c r="X509" s="252"/>
      <c r="Y509" s="252"/>
      <c r="Z509" s="252"/>
      <c r="AA509" s="252"/>
      <c r="AB509" s="252"/>
      <c r="AC509" s="252"/>
      <c r="AD509" s="252"/>
      <c r="AE509" s="252"/>
      <c r="AF509" s="252"/>
      <c r="AG509" s="252"/>
      <c r="AH509" s="252"/>
      <c r="AI509" s="252"/>
      <c r="AJ509" s="252"/>
      <c r="AK509" s="252"/>
      <c r="AL509" s="252"/>
      <c r="AM509" s="252"/>
      <c r="AN509" s="252"/>
      <c r="AO509" s="252"/>
      <c r="AP509" s="252"/>
      <c r="AQ509" s="252"/>
    </row>
    <row r="510" spans="1:43">
      <c r="E510" s="72"/>
      <c r="F510" s="252"/>
      <c r="G510" s="252"/>
      <c r="H510" s="252"/>
      <c r="I510" s="252"/>
      <c r="J510" s="252"/>
      <c r="K510" s="252"/>
      <c r="L510" s="252"/>
      <c r="M510" s="252"/>
      <c r="N510" s="252"/>
      <c r="O510" s="252"/>
      <c r="P510" s="252"/>
      <c r="Q510" s="252"/>
      <c r="R510" s="252"/>
      <c r="S510" s="252"/>
      <c r="T510" s="252"/>
      <c r="U510" s="252"/>
      <c r="V510" s="252"/>
      <c r="W510" s="252"/>
      <c r="X510" s="252"/>
      <c r="Y510" s="252"/>
      <c r="Z510" s="252"/>
      <c r="AA510" s="252"/>
      <c r="AB510" s="252"/>
      <c r="AC510" s="252"/>
      <c r="AD510" s="252"/>
      <c r="AE510" s="252"/>
      <c r="AF510" s="252"/>
      <c r="AG510" s="252"/>
      <c r="AH510" s="252"/>
      <c r="AI510" s="252"/>
      <c r="AJ510" s="252"/>
      <c r="AK510" s="252"/>
      <c r="AL510" s="252"/>
      <c r="AM510" s="252"/>
      <c r="AN510" s="252"/>
      <c r="AO510" s="252"/>
      <c r="AP510" s="252"/>
      <c r="AQ510" s="252"/>
    </row>
    <row r="511" spans="1:43">
      <c r="E511" s="72"/>
      <c r="F511" s="252"/>
      <c r="G511" s="252"/>
      <c r="H511" s="252"/>
      <c r="I511" s="252"/>
      <c r="J511" s="252"/>
      <c r="K511" s="252"/>
      <c r="L511" s="252"/>
      <c r="M511" s="252"/>
      <c r="N511" s="252"/>
      <c r="O511" s="252"/>
      <c r="P511" s="252"/>
      <c r="Q511" s="252"/>
      <c r="R511" s="252"/>
      <c r="S511" s="252"/>
      <c r="T511" s="252"/>
      <c r="U511" s="252"/>
      <c r="V511" s="252"/>
      <c r="W511" s="252"/>
      <c r="X511" s="252"/>
      <c r="Y511" s="252"/>
      <c r="Z511" s="252"/>
      <c r="AA511" s="252"/>
      <c r="AB511" s="252"/>
      <c r="AC511" s="252"/>
      <c r="AD511" s="252"/>
      <c r="AE511" s="252"/>
      <c r="AF511" s="252"/>
      <c r="AG511" s="252"/>
      <c r="AH511" s="252"/>
      <c r="AI511" s="252"/>
      <c r="AJ511" s="252"/>
      <c r="AK511" s="252"/>
      <c r="AL511" s="252"/>
      <c r="AM511" s="252"/>
      <c r="AN511" s="252"/>
      <c r="AO511" s="252"/>
      <c r="AP511" s="252"/>
      <c r="AQ511" s="252"/>
    </row>
    <row r="512" spans="1:43">
      <c r="E512" s="72"/>
      <c r="F512" s="252"/>
      <c r="G512" s="252"/>
      <c r="H512" s="252"/>
      <c r="I512" s="252"/>
      <c r="J512" s="252"/>
      <c r="K512" s="252"/>
      <c r="L512" s="252"/>
      <c r="M512" s="252"/>
      <c r="N512" s="252"/>
      <c r="O512" s="252"/>
      <c r="P512" s="252"/>
      <c r="Q512" s="252"/>
      <c r="R512" s="252"/>
      <c r="S512" s="252"/>
      <c r="T512" s="252"/>
      <c r="U512" s="252"/>
      <c r="V512" s="252"/>
      <c r="W512" s="252"/>
      <c r="X512" s="252"/>
      <c r="Y512" s="252"/>
      <c r="Z512" s="252"/>
      <c r="AA512" s="252"/>
      <c r="AB512" s="252"/>
      <c r="AC512" s="252"/>
      <c r="AD512" s="252"/>
      <c r="AE512" s="252"/>
      <c r="AF512" s="252"/>
      <c r="AG512" s="252"/>
      <c r="AH512" s="252"/>
      <c r="AI512" s="252"/>
      <c r="AJ512" s="252"/>
      <c r="AK512" s="252"/>
      <c r="AL512" s="252"/>
      <c r="AM512" s="252"/>
      <c r="AN512" s="252"/>
      <c r="AO512" s="252"/>
      <c r="AP512" s="252"/>
      <c r="AQ512" s="252"/>
    </row>
    <row r="513" spans="5:43">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row>
    <row r="514" spans="5:43">
      <c r="E514" s="72"/>
      <c r="F514" s="252" t="s">
        <v>562</v>
      </c>
      <c r="G514" s="252"/>
      <c r="H514" s="252"/>
      <c r="I514" s="252"/>
      <c r="J514" s="252"/>
      <c r="K514" s="252"/>
      <c r="L514" s="252"/>
      <c r="M514" s="252"/>
      <c r="N514" s="252"/>
      <c r="O514" s="252"/>
      <c r="P514" s="252"/>
      <c r="Q514" s="252"/>
      <c r="R514" s="252"/>
      <c r="S514" s="252"/>
      <c r="T514" s="252"/>
      <c r="U514" s="252"/>
      <c r="V514" s="252"/>
      <c r="W514" s="252"/>
      <c r="X514" s="252"/>
      <c r="Y514" s="252"/>
      <c r="Z514" s="252"/>
      <c r="AA514" s="252"/>
      <c r="AB514" s="252"/>
      <c r="AC514" s="252"/>
      <c r="AD514" s="252"/>
      <c r="AE514" s="252"/>
      <c r="AF514" s="252"/>
      <c r="AG514" s="252"/>
      <c r="AH514" s="252"/>
      <c r="AI514" s="252"/>
      <c r="AJ514" s="252"/>
      <c r="AK514" s="252"/>
      <c r="AL514" s="252"/>
      <c r="AM514" s="252"/>
      <c r="AN514" s="252"/>
      <c r="AO514" s="252"/>
      <c r="AP514" s="252"/>
      <c r="AQ514" s="252"/>
    </row>
    <row r="515" spans="5:43" ht="29.25" customHeight="1">
      <c r="E515" s="72"/>
      <c r="F515" s="252"/>
      <c r="G515" s="252"/>
      <c r="H515" s="252"/>
      <c r="I515" s="252"/>
      <c r="J515" s="252"/>
      <c r="K515" s="252"/>
      <c r="L515" s="252"/>
      <c r="M515" s="252"/>
      <c r="N515" s="252"/>
      <c r="O515" s="252"/>
      <c r="P515" s="252"/>
      <c r="Q515" s="252"/>
      <c r="R515" s="252"/>
      <c r="S515" s="252"/>
      <c r="T515" s="252"/>
      <c r="U515" s="252"/>
      <c r="V515" s="252"/>
      <c r="W515" s="252"/>
      <c r="X515" s="252"/>
      <c r="Y515" s="252"/>
      <c r="Z515" s="252"/>
      <c r="AA515" s="252"/>
      <c r="AB515" s="252"/>
      <c r="AC515" s="252"/>
      <c r="AD515" s="252"/>
      <c r="AE515" s="252"/>
      <c r="AF515" s="252"/>
      <c r="AG515" s="252"/>
      <c r="AH515" s="252"/>
      <c r="AI515" s="252"/>
      <c r="AJ515" s="252"/>
      <c r="AK515" s="252"/>
      <c r="AL515" s="252"/>
      <c r="AM515" s="252"/>
      <c r="AN515" s="252"/>
      <c r="AO515" s="252"/>
      <c r="AP515" s="252"/>
      <c r="AQ515" s="252"/>
    </row>
    <row r="516" spans="5:43" hidden="1">
      <c r="E516" s="72"/>
      <c r="F516" s="252" t="s">
        <v>156</v>
      </c>
      <c r="G516" s="252"/>
      <c r="H516" s="252"/>
      <c r="I516" s="252"/>
      <c r="J516" s="252"/>
      <c r="K516" s="252"/>
      <c r="L516" s="252"/>
      <c r="M516" s="252"/>
      <c r="N516" s="252"/>
      <c r="O516" s="252"/>
      <c r="P516" s="252"/>
      <c r="Q516" s="252"/>
      <c r="R516" s="252"/>
      <c r="S516" s="252"/>
      <c r="T516" s="252"/>
      <c r="U516" s="252"/>
      <c r="V516" s="252"/>
      <c r="W516" s="252"/>
      <c r="X516" s="252"/>
      <c r="Y516" s="252"/>
      <c r="Z516" s="252"/>
      <c r="AA516" s="252"/>
      <c r="AB516" s="252"/>
      <c r="AC516" s="252"/>
      <c r="AD516" s="252"/>
      <c r="AE516" s="252"/>
      <c r="AF516" s="252"/>
      <c r="AG516" s="252"/>
      <c r="AH516" s="252"/>
      <c r="AI516" s="252"/>
      <c r="AJ516" s="252"/>
      <c r="AK516" s="252"/>
      <c r="AL516" s="252"/>
      <c r="AM516" s="252"/>
      <c r="AN516" s="252"/>
      <c r="AO516" s="252"/>
      <c r="AP516" s="252"/>
      <c r="AQ516" s="252"/>
    </row>
    <row r="517" spans="5:43" hidden="1">
      <c r="E517" s="72"/>
      <c r="F517" s="252"/>
      <c r="G517" s="252"/>
      <c r="H517" s="252"/>
      <c r="I517" s="252"/>
      <c r="J517" s="252"/>
      <c r="K517" s="252"/>
      <c r="L517" s="252"/>
      <c r="M517" s="252"/>
      <c r="N517" s="252"/>
      <c r="O517" s="252"/>
      <c r="P517" s="252"/>
      <c r="Q517" s="252"/>
      <c r="R517" s="252"/>
      <c r="S517" s="252"/>
      <c r="T517" s="252"/>
      <c r="U517" s="252"/>
      <c r="V517" s="252"/>
      <c r="W517" s="252"/>
      <c r="X517" s="252"/>
      <c r="Y517" s="252"/>
      <c r="Z517" s="252"/>
      <c r="AA517" s="252"/>
      <c r="AB517" s="252"/>
      <c r="AC517" s="252"/>
      <c r="AD517" s="252"/>
      <c r="AE517" s="252"/>
      <c r="AF517" s="252"/>
      <c r="AG517" s="252"/>
      <c r="AH517" s="252"/>
      <c r="AI517" s="252"/>
      <c r="AJ517" s="252"/>
      <c r="AK517" s="252"/>
      <c r="AL517" s="252"/>
      <c r="AM517" s="252"/>
      <c r="AN517" s="252"/>
      <c r="AO517" s="252"/>
      <c r="AP517" s="252"/>
      <c r="AQ517" s="252"/>
    </row>
    <row r="518" spans="5:43" hidden="1">
      <c r="E518" s="72"/>
      <c r="F518" s="252"/>
      <c r="G518" s="252"/>
      <c r="H518" s="252"/>
      <c r="I518" s="252"/>
      <c r="J518" s="252"/>
      <c r="K518" s="252"/>
      <c r="L518" s="252"/>
      <c r="M518" s="252"/>
      <c r="N518" s="252"/>
      <c r="O518" s="252"/>
      <c r="P518" s="252"/>
      <c r="Q518" s="252"/>
      <c r="R518" s="252"/>
      <c r="S518" s="252"/>
      <c r="T518" s="252"/>
      <c r="U518" s="252"/>
      <c r="V518" s="252"/>
      <c r="W518" s="252"/>
      <c r="X518" s="252"/>
      <c r="Y518" s="252"/>
      <c r="Z518" s="252"/>
      <c r="AA518" s="252"/>
      <c r="AB518" s="252"/>
      <c r="AC518" s="252"/>
      <c r="AD518" s="252"/>
      <c r="AE518" s="252"/>
      <c r="AF518" s="252"/>
      <c r="AG518" s="252"/>
      <c r="AH518" s="252"/>
      <c r="AI518" s="252"/>
      <c r="AJ518" s="252"/>
      <c r="AK518" s="252"/>
      <c r="AL518" s="252"/>
      <c r="AM518" s="252"/>
      <c r="AN518" s="252"/>
      <c r="AO518" s="252"/>
      <c r="AP518" s="252"/>
      <c r="AQ518" s="252"/>
    </row>
    <row r="519" spans="5:43" hidden="1">
      <c r="E519" s="72"/>
      <c r="F519" s="252"/>
      <c r="G519" s="252"/>
      <c r="H519" s="252"/>
      <c r="I519" s="252"/>
      <c r="J519" s="252"/>
      <c r="K519" s="252"/>
      <c r="L519" s="252"/>
      <c r="M519" s="252"/>
      <c r="N519" s="252"/>
      <c r="O519" s="252"/>
      <c r="P519" s="252"/>
      <c r="Q519" s="252"/>
      <c r="R519" s="252"/>
      <c r="S519" s="252"/>
      <c r="T519" s="252"/>
      <c r="U519" s="252"/>
      <c r="V519" s="252"/>
      <c r="W519" s="252"/>
      <c r="X519" s="252"/>
      <c r="Y519" s="252"/>
      <c r="Z519" s="252"/>
      <c r="AA519" s="252"/>
      <c r="AB519" s="252"/>
      <c r="AC519" s="252"/>
      <c r="AD519" s="252"/>
      <c r="AE519" s="252"/>
      <c r="AF519" s="252"/>
      <c r="AG519" s="252"/>
      <c r="AH519" s="252"/>
      <c r="AI519" s="252"/>
      <c r="AJ519" s="252"/>
      <c r="AK519" s="252"/>
      <c r="AL519" s="252"/>
      <c r="AM519" s="252"/>
      <c r="AN519" s="252"/>
      <c r="AO519" s="252"/>
      <c r="AP519" s="252"/>
      <c r="AQ519" s="252"/>
    </row>
    <row r="520" spans="5:43" hidden="1">
      <c r="E520" s="72"/>
      <c r="F520" s="252"/>
      <c r="G520" s="252"/>
      <c r="H520" s="252"/>
      <c r="I520" s="252"/>
      <c r="J520" s="252"/>
      <c r="K520" s="252"/>
      <c r="L520" s="252"/>
      <c r="M520" s="252"/>
      <c r="N520" s="252"/>
      <c r="O520" s="252"/>
      <c r="P520" s="252"/>
      <c r="Q520" s="252"/>
      <c r="R520" s="252"/>
      <c r="S520" s="252"/>
      <c r="T520" s="252"/>
      <c r="U520" s="252"/>
      <c r="V520" s="252"/>
      <c r="W520" s="252"/>
      <c r="X520" s="252"/>
      <c r="Y520" s="252"/>
      <c r="Z520" s="252"/>
      <c r="AA520" s="252"/>
      <c r="AB520" s="252"/>
      <c r="AC520" s="252"/>
      <c r="AD520" s="252"/>
      <c r="AE520" s="252"/>
      <c r="AF520" s="252"/>
      <c r="AG520" s="252"/>
      <c r="AH520" s="252"/>
      <c r="AI520" s="252"/>
      <c r="AJ520" s="252"/>
      <c r="AK520" s="252"/>
      <c r="AL520" s="252"/>
      <c r="AM520" s="252"/>
      <c r="AN520" s="252"/>
      <c r="AO520" s="252"/>
      <c r="AP520" s="252"/>
      <c r="AQ520" s="252"/>
    </row>
    <row r="521" spans="5:43" hidden="1">
      <c r="E521" s="72"/>
      <c r="F521" s="252"/>
      <c r="G521" s="252"/>
      <c r="H521" s="252"/>
      <c r="I521" s="252"/>
      <c r="J521" s="252"/>
      <c r="K521" s="252"/>
      <c r="L521" s="252"/>
      <c r="M521" s="252"/>
      <c r="N521" s="252"/>
      <c r="O521" s="252"/>
      <c r="P521" s="252"/>
      <c r="Q521" s="252"/>
      <c r="R521" s="252"/>
      <c r="S521" s="252"/>
      <c r="T521" s="252"/>
      <c r="U521" s="252"/>
      <c r="V521" s="252"/>
      <c r="W521" s="252"/>
      <c r="X521" s="252"/>
      <c r="Y521" s="252"/>
      <c r="Z521" s="252"/>
      <c r="AA521" s="252"/>
      <c r="AB521" s="252"/>
      <c r="AC521" s="252"/>
      <c r="AD521" s="252"/>
      <c r="AE521" s="252"/>
      <c r="AF521" s="252"/>
      <c r="AG521" s="252"/>
      <c r="AH521" s="252"/>
      <c r="AI521" s="252"/>
      <c r="AJ521" s="252"/>
      <c r="AK521" s="252"/>
      <c r="AL521" s="252"/>
      <c r="AM521" s="252"/>
      <c r="AN521" s="252"/>
      <c r="AO521" s="252"/>
      <c r="AP521" s="252"/>
      <c r="AQ521" s="252"/>
    </row>
    <row r="522" spans="5:43" hidden="1">
      <c r="E522" s="72"/>
      <c r="F522" s="252"/>
      <c r="G522" s="252"/>
      <c r="H522" s="252"/>
      <c r="I522" s="252"/>
      <c r="J522" s="252"/>
      <c r="K522" s="252"/>
      <c r="L522" s="252"/>
      <c r="M522" s="252"/>
      <c r="N522" s="252"/>
      <c r="O522" s="252"/>
      <c r="P522" s="252"/>
      <c r="Q522" s="252"/>
      <c r="R522" s="252"/>
      <c r="S522" s="252"/>
      <c r="T522" s="252"/>
      <c r="U522" s="252"/>
      <c r="V522" s="252"/>
      <c r="W522" s="252"/>
      <c r="X522" s="252"/>
      <c r="Y522" s="252"/>
      <c r="Z522" s="252"/>
      <c r="AA522" s="252"/>
      <c r="AB522" s="252"/>
      <c r="AC522" s="252"/>
      <c r="AD522" s="252"/>
      <c r="AE522" s="252"/>
      <c r="AF522" s="252"/>
      <c r="AG522" s="252"/>
      <c r="AH522" s="252"/>
      <c r="AI522" s="252"/>
      <c r="AJ522" s="252"/>
      <c r="AK522" s="252"/>
      <c r="AL522" s="252"/>
      <c r="AM522" s="252"/>
      <c r="AN522" s="252"/>
      <c r="AO522" s="252"/>
      <c r="AP522" s="252"/>
      <c r="AQ522" s="252"/>
    </row>
    <row r="523" spans="5:43" hidden="1">
      <c r="E523" s="72"/>
      <c r="F523" s="252"/>
      <c r="G523" s="252"/>
      <c r="H523" s="252"/>
      <c r="I523" s="252"/>
      <c r="J523" s="252"/>
      <c r="K523" s="252"/>
      <c r="L523" s="252"/>
      <c r="M523" s="252"/>
      <c r="N523" s="252"/>
      <c r="O523" s="252"/>
      <c r="P523" s="252"/>
      <c r="Q523" s="252"/>
      <c r="R523" s="252"/>
      <c r="S523" s="252"/>
      <c r="T523" s="252"/>
      <c r="U523" s="252"/>
      <c r="V523" s="252"/>
      <c r="W523" s="252"/>
      <c r="X523" s="252"/>
      <c r="Y523" s="252"/>
      <c r="Z523" s="252"/>
      <c r="AA523" s="252"/>
      <c r="AB523" s="252"/>
      <c r="AC523" s="252"/>
      <c r="AD523" s="252"/>
      <c r="AE523" s="252"/>
      <c r="AF523" s="252"/>
      <c r="AG523" s="252"/>
      <c r="AH523" s="252"/>
      <c r="AI523" s="252"/>
      <c r="AJ523" s="252"/>
      <c r="AK523" s="252"/>
      <c r="AL523" s="252"/>
      <c r="AM523" s="252"/>
      <c r="AN523" s="252"/>
      <c r="AO523" s="252"/>
      <c r="AP523" s="252"/>
      <c r="AQ523" s="252"/>
    </row>
    <row r="524" spans="5:43">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row>
    <row r="525" spans="5:43">
      <c r="E525" s="72"/>
      <c r="F525" s="252" t="s">
        <v>157</v>
      </c>
      <c r="G525" s="252"/>
      <c r="H525" s="252"/>
      <c r="I525" s="252"/>
      <c r="J525" s="252"/>
      <c r="K525" s="252"/>
      <c r="L525" s="252"/>
      <c r="M525" s="252"/>
      <c r="N525" s="252"/>
      <c r="O525" s="252"/>
      <c r="P525" s="252"/>
      <c r="Q525" s="252"/>
      <c r="R525" s="252"/>
      <c r="S525" s="252"/>
      <c r="T525" s="252"/>
      <c r="U525" s="252"/>
      <c r="V525" s="252"/>
      <c r="W525" s="252"/>
      <c r="X525" s="252"/>
      <c r="Y525" s="252"/>
      <c r="Z525" s="252"/>
      <c r="AA525" s="252"/>
      <c r="AB525" s="252"/>
      <c r="AC525" s="252"/>
      <c r="AD525" s="252"/>
      <c r="AE525" s="252"/>
      <c r="AF525" s="252"/>
      <c r="AG525" s="252"/>
      <c r="AH525" s="252"/>
      <c r="AI525" s="252"/>
      <c r="AJ525" s="252"/>
      <c r="AK525" s="252"/>
      <c r="AL525" s="252"/>
      <c r="AM525" s="252"/>
      <c r="AN525" s="252"/>
      <c r="AO525" s="252"/>
      <c r="AP525" s="252"/>
      <c r="AQ525" s="252"/>
    </row>
    <row r="526" spans="5:43">
      <c r="E526" s="72"/>
      <c r="F526" s="252"/>
      <c r="G526" s="252"/>
      <c r="H526" s="252"/>
      <c r="I526" s="252"/>
      <c r="J526" s="252"/>
      <c r="K526" s="252"/>
      <c r="L526" s="252"/>
      <c r="M526" s="252"/>
      <c r="N526" s="252"/>
      <c r="O526" s="252"/>
      <c r="P526" s="252"/>
      <c r="Q526" s="252"/>
      <c r="R526" s="252"/>
      <c r="S526" s="252"/>
      <c r="T526" s="252"/>
      <c r="U526" s="252"/>
      <c r="V526" s="252"/>
      <c r="W526" s="252"/>
      <c r="X526" s="252"/>
      <c r="Y526" s="252"/>
      <c r="Z526" s="252"/>
      <c r="AA526" s="252"/>
      <c r="AB526" s="252"/>
      <c r="AC526" s="252"/>
      <c r="AD526" s="252"/>
      <c r="AE526" s="252"/>
      <c r="AF526" s="252"/>
      <c r="AG526" s="252"/>
      <c r="AH526" s="252"/>
      <c r="AI526" s="252"/>
      <c r="AJ526" s="252"/>
      <c r="AK526" s="252"/>
      <c r="AL526" s="252"/>
      <c r="AM526" s="252"/>
      <c r="AN526" s="252"/>
      <c r="AO526" s="252"/>
      <c r="AP526" s="252"/>
      <c r="AQ526" s="252"/>
    </row>
    <row r="527" spans="5:43">
      <c r="E527" s="72"/>
      <c r="F527" s="252"/>
      <c r="G527" s="252"/>
      <c r="H527" s="252"/>
      <c r="I527" s="252"/>
      <c r="J527" s="252"/>
      <c r="K527" s="252"/>
      <c r="L527" s="252"/>
      <c r="M527" s="252"/>
      <c r="N527" s="252"/>
      <c r="O527" s="252"/>
      <c r="P527" s="252"/>
      <c r="Q527" s="252"/>
      <c r="R527" s="252"/>
      <c r="S527" s="252"/>
      <c r="T527" s="252"/>
      <c r="U527" s="252"/>
      <c r="V527" s="252"/>
      <c r="W527" s="252"/>
      <c r="X527" s="252"/>
      <c r="Y527" s="252"/>
      <c r="Z527" s="252"/>
      <c r="AA527" s="252"/>
      <c r="AB527" s="252"/>
      <c r="AC527" s="252"/>
      <c r="AD527" s="252"/>
      <c r="AE527" s="252"/>
      <c r="AF527" s="252"/>
      <c r="AG527" s="252"/>
      <c r="AH527" s="252"/>
      <c r="AI527" s="252"/>
      <c r="AJ527" s="252"/>
      <c r="AK527" s="252"/>
      <c r="AL527" s="252"/>
      <c r="AM527" s="252"/>
      <c r="AN527" s="252"/>
      <c r="AO527" s="252"/>
      <c r="AP527" s="252"/>
      <c r="AQ527" s="252"/>
    </row>
    <row r="528" spans="5:43">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row>
    <row r="529" spans="1:43">
      <c r="E529" s="72"/>
      <c r="F529" s="252" t="s">
        <v>158</v>
      </c>
      <c r="G529" s="252"/>
      <c r="H529" s="252"/>
      <c r="I529" s="252"/>
      <c r="J529" s="252"/>
      <c r="K529" s="252"/>
      <c r="L529" s="252"/>
      <c r="M529" s="252"/>
      <c r="N529" s="252"/>
      <c r="O529" s="252"/>
      <c r="P529" s="252"/>
      <c r="Q529" s="252"/>
      <c r="R529" s="252"/>
      <c r="S529" s="252"/>
      <c r="T529" s="252"/>
      <c r="U529" s="252"/>
      <c r="V529" s="252"/>
      <c r="W529" s="252"/>
      <c r="X529" s="252"/>
      <c r="Y529" s="252"/>
      <c r="Z529" s="252"/>
      <c r="AA529" s="252"/>
      <c r="AB529" s="252"/>
      <c r="AC529" s="252"/>
      <c r="AD529" s="252"/>
      <c r="AE529" s="252"/>
      <c r="AF529" s="252"/>
      <c r="AG529" s="252"/>
      <c r="AH529" s="252"/>
      <c r="AI529" s="252"/>
      <c r="AJ529" s="252"/>
      <c r="AK529" s="252"/>
      <c r="AL529" s="252"/>
      <c r="AM529" s="252"/>
      <c r="AN529" s="252"/>
      <c r="AO529" s="252"/>
      <c r="AP529" s="252"/>
      <c r="AQ529" s="252"/>
    </row>
    <row r="530" spans="1:43">
      <c r="E530" s="72"/>
      <c r="F530" s="252"/>
      <c r="G530" s="252"/>
      <c r="H530" s="252"/>
      <c r="I530" s="252"/>
      <c r="J530" s="252"/>
      <c r="K530" s="252"/>
      <c r="L530" s="252"/>
      <c r="M530" s="252"/>
      <c r="N530" s="252"/>
      <c r="O530" s="252"/>
      <c r="P530" s="252"/>
      <c r="Q530" s="252"/>
      <c r="R530" s="252"/>
      <c r="S530" s="252"/>
      <c r="T530" s="252"/>
      <c r="U530" s="252"/>
      <c r="V530" s="252"/>
      <c r="W530" s="252"/>
      <c r="X530" s="252"/>
      <c r="Y530" s="252"/>
      <c r="Z530" s="252"/>
      <c r="AA530" s="252"/>
      <c r="AB530" s="252"/>
      <c r="AC530" s="252"/>
      <c r="AD530" s="252"/>
      <c r="AE530" s="252"/>
      <c r="AF530" s="252"/>
      <c r="AG530" s="252"/>
      <c r="AH530" s="252"/>
      <c r="AI530" s="252"/>
      <c r="AJ530" s="252"/>
      <c r="AK530" s="252"/>
      <c r="AL530" s="252"/>
      <c r="AM530" s="252"/>
      <c r="AN530" s="252"/>
      <c r="AO530" s="252"/>
      <c r="AP530" s="252"/>
      <c r="AQ530" s="252"/>
    </row>
    <row r="531" spans="1:43">
      <c r="E531" s="72"/>
      <c r="F531" s="252"/>
      <c r="G531" s="252"/>
      <c r="H531" s="252"/>
      <c r="I531" s="252"/>
      <c r="J531" s="252"/>
      <c r="K531" s="252"/>
      <c r="L531" s="252"/>
      <c r="M531" s="252"/>
      <c r="N531" s="252"/>
      <c r="O531" s="252"/>
      <c r="P531" s="252"/>
      <c r="Q531" s="252"/>
      <c r="R531" s="252"/>
      <c r="S531" s="252"/>
      <c r="T531" s="252"/>
      <c r="U531" s="252"/>
      <c r="V531" s="252"/>
      <c r="W531" s="252"/>
      <c r="X531" s="252"/>
      <c r="Y531" s="252"/>
      <c r="Z531" s="252"/>
      <c r="AA531" s="252"/>
      <c r="AB531" s="252"/>
      <c r="AC531" s="252"/>
      <c r="AD531" s="252"/>
      <c r="AE531" s="252"/>
      <c r="AF531" s="252"/>
      <c r="AG531" s="252"/>
      <c r="AH531" s="252"/>
      <c r="AI531" s="252"/>
      <c r="AJ531" s="252"/>
      <c r="AK531" s="252"/>
      <c r="AL531" s="252"/>
      <c r="AM531" s="252"/>
      <c r="AN531" s="252"/>
      <c r="AO531" s="252"/>
      <c r="AP531" s="252"/>
      <c r="AQ531" s="252"/>
    </row>
    <row r="532" spans="1:43">
      <c r="E532" s="72"/>
      <c r="F532" s="252"/>
      <c r="G532" s="252"/>
      <c r="H532" s="252"/>
      <c r="I532" s="252"/>
      <c r="J532" s="252"/>
      <c r="K532" s="252"/>
      <c r="L532" s="252"/>
      <c r="M532" s="252"/>
      <c r="N532" s="252"/>
      <c r="O532" s="252"/>
      <c r="P532" s="252"/>
      <c r="Q532" s="252"/>
      <c r="R532" s="252"/>
      <c r="S532" s="252"/>
      <c r="T532" s="252"/>
      <c r="U532" s="252"/>
      <c r="V532" s="252"/>
      <c r="W532" s="252"/>
      <c r="X532" s="252"/>
      <c r="Y532" s="252"/>
      <c r="Z532" s="252"/>
      <c r="AA532" s="252"/>
      <c r="AB532" s="252"/>
      <c r="AC532" s="252"/>
      <c r="AD532" s="252"/>
      <c r="AE532" s="252"/>
      <c r="AF532" s="252"/>
      <c r="AG532" s="252"/>
      <c r="AH532" s="252"/>
      <c r="AI532" s="252"/>
      <c r="AJ532" s="252"/>
      <c r="AK532" s="252"/>
      <c r="AL532" s="252"/>
      <c r="AM532" s="252"/>
      <c r="AN532" s="252"/>
      <c r="AO532" s="252"/>
      <c r="AP532" s="252"/>
      <c r="AQ532" s="252"/>
    </row>
    <row r="533" spans="1:43">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row>
    <row r="534" spans="1:43">
      <c r="D534" s="1">
        <v>2</v>
      </c>
      <c r="E534" s="72"/>
      <c r="F534" s="308" t="str">
        <f>CONCATENATE($F$503,D534,".")</f>
        <v>2.2.</v>
      </c>
      <c r="G534" s="308"/>
      <c r="H534" s="315" t="s">
        <v>159</v>
      </c>
      <c r="I534" s="315"/>
      <c r="J534" s="315"/>
      <c r="K534" s="315"/>
      <c r="L534" s="315"/>
      <c r="M534" s="315"/>
      <c r="N534" s="315"/>
      <c r="O534" s="315"/>
      <c r="P534" s="315"/>
      <c r="Q534" s="315"/>
      <c r="R534" s="315"/>
      <c r="S534" s="315"/>
      <c r="T534" s="315"/>
      <c r="U534" s="315"/>
      <c r="V534" s="315"/>
      <c r="W534" s="315"/>
      <c r="X534" s="315"/>
      <c r="Y534" s="315"/>
      <c r="Z534" s="315"/>
      <c r="AA534" s="315"/>
      <c r="AB534" s="315"/>
      <c r="AC534" s="315"/>
      <c r="AD534" s="315"/>
      <c r="AE534" s="315"/>
      <c r="AF534" s="315"/>
      <c r="AG534" s="315"/>
      <c r="AH534" s="315"/>
      <c r="AI534" s="315"/>
      <c r="AJ534" s="315"/>
      <c r="AK534" s="315"/>
      <c r="AL534" s="315"/>
      <c r="AM534" s="315"/>
      <c r="AN534" s="315"/>
      <c r="AO534" s="315"/>
      <c r="AP534" s="315"/>
      <c r="AQ534" s="315"/>
    </row>
    <row r="535" spans="1:43">
      <c r="E535" s="72"/>
      <c r="F535" s="252" t="s">
        <v>160</v>
      </c>
      <c r="G535" s="252"/>
      <c r="H535" s="252"/>
      <c r="I535" s="252"/>
      <c r="J535" s="252"/>
      <c r="K535" s="252"/>
      <c r="L535" s="252"/>
      <c r="M535" s="252"/>
      <c r="N535" s="252"/>
      <c r="O535" s="252"/>
      <c r="P535" s="252"/>
      <c r="Q535" s="252"/>
      <c r="R535" s="252"/>
      <c r="S535" s="252"/>
      <c r="T535" s="252"/>
      <c r="U535" s="252"/>
      <c r="V535" s="252"/>
      <c r="W535" s="252"/>
      <c r="X535" s="252"/>
      <c r="Y535" s="252"/>
      <c r="Z535" s="252"/>
      <c r="AA535" s="252"/>
      <c r="AB535" s="252"/>
      <c r="AC535" s="252"/>
      <c r="AD535" s="252"/>
      <c r="AE535" s="252"/>
      <c r="AF535" s="252"/>
      <c r="AG535" s="252"/>
      <c r="AH535" s="252"/>
      <c r="AI535" s="252"/>
      <c r="AJ535" s="252"/>
      <c r="AK535" s="252"/>
      <c r="AL535" s="252"/>
      <c r="AM535" s="252"/>
      <c r="AN535" s="252"/>
      <c r="AO535" s="252"/>
      <c r="AP535" s="252"/>
      <c r="AQ535" s="252"/>
    </row>
    <row r="536" spans="1:43">
      <c r="E536" s="72"/>
      <c r="F536" s="252"/>
      <c r="G536" s="252"/>
      <c r="H536" s="252"/>
      <c r="I536" s="252"/>
      <c r="J536" s="252"/>
      <c r="K536" s="252"/>
      <c r="L536" s="252"/>
      <c r="M536" s="252"/>
      <c r="N536" s="252"/>
      <c r="O536" s="252"/>
      <c r="P536" s="252"/>
      <c r="Q536" s="252"/>
      <c r="R536" s="252"/>
      <c r="S536" s="252"/>
      <c r="T536" s="252"/>
      <c r="U536" s="252"/>
      <c r="V536" s="252"/>
      <c r="W536" s="252"/>
      <c r="X536" s="252"/>
      <c r="Y536" s="252"/>
      <c r="Z536" s="252"/>
      <c r="AA536" s="252"/>
      <c r="AB536" s="252"/>
      <c r="AC536" s="252"/>
      <c r="AD536" s="252"/>
      <c r="AE536" s="252"/>
      <c r="AF536" s="252"/>
      <c r="AG536" s="252"/>
      <c r="AH536" s="252"/>
      <c r="AI536" s="252"/>
      <c r="AJ536" s="252"/>
      <c r="AK536" s="252"/>
      <c r="AL536" s="252"/>
      <c r="AM536" s="252"/>
      <c r="AN536" s="252"/>
      <c r="AO536" s="252"/>
      <c r="AP536" s="252"/>
      <c r="AQ536" s="252"/>
    </row>
    <row r="537" spans="1:43">
      <c r="E537" s="72"/>
      <c r="F537" s="252"/>
      <c r="G537" s="252"/>
      <c r="H537" s="252"/>
      <c r="I537" s="252"/>
      <c r="J537" s="252"/>
      <c r="K537" s="252"/>
      <c r="L537" s="252"/>
      <c r="M537" s="252"/>
      <c r="N537" s="252"/>
      <c r="O537" s="252"/>
      <c r="P537" s="252"/>
      <c r="Q537" s="252"/>
      <c r="R537" s="252"/>
      <c r="S537" s="252"/>
      <c r="T537" s="252"/>
      <c r="U537" s="252"/>
      <c r="V537" s="252"/>
      <c r="W537" s="252"/>
      <c r="X537" s="252"/>
      <c r="Y537" s="252"/>
      <c r="Z537" s="252"/>
      <c r="AA537" s="252"/>
      <c r="AB537" s="252"/>
      <c r="AC537" s="252"/>
      <c r="AD537" s="252"/>
      <c r="AE537" s="252"/>
      <c r="AF537" s="252"/>
      <c r="AG537" s="252"/>
      <c r="AH537" s="252"/>
      <c r="AI537" s="252"/>
      <c r="AJ537" s="252"/>
      <c r="AK537" s="252"/>
      <c r="AL537" s="252"/>
      <c r="AM537" s="252"/>
      <c r="AN537" s="252"/>
      <c r="AO537" s="252"/>
      <c r="AP537" s="252"/>
      <c r="AQ537" s="252"/>
    </row>
    <row r="538" spans="1:43">
      <c r="E538" s="72"/>
      <c r="F538" s="252"/>
      <c r="G538" s="252"/>
      <c r="H538" s="252"/>
      <c r="I538" s="252"/>
      <c r="J538" s="252"/>
      <c r="K538" s="252"/>
      <c r="L538" s="252"/>
      <c r="M538" s="252"/>
      <c r="N538" s="252"/>
      <c r="O538" s="252"/>
      <c r="P538" s="252"/>
      <c r="Q538" s="252"/>
      <c r="R538" s="252"/>
      <c r="S538" s="252"/>
      <c r="T538" s="252"/>
      <c r="U538" s="252"/>
      <c r="V538" s="252"/>
      <c r="W538" s="252"/>
      <c r="X538" s="252"/>
      <c r="Y538" s="252"/>
      <c r="Z538" s="252"/>
      <c r="AA538" s="252"/>
      <c r="AB538" s="252"/>
      <c r="AC538" s="252"/>
      <c r="AD538" s="252"/>
      <c r="AE538" s="252"/>
      <c r="AF538" s="252"/>
      <c r="AG538" s="252"/>
      <c r="AH538" s="252"/>
      <c r="AI538" s="252"/>
      <c r="AJ538" s="252"/>
      <c r="AK538" s="252"/>
      <c r="AL538" s="252"/>
      <c r="AM538" s="252"/>
      <c r="AN538" s="252"/>
      <c r="AO538" s="252"/>
      <c r="AP538" s="252"/>
      <c r="AQ538" s="252"/>
    </row>
    <row r="539" spans="1:43">
      <c r="E539" s="72"/>
      <c r="F539" s="252"/>
      <c r="G539" s="252"/>
      <c r="H539" s="252"/>
      <c r="I539" s="252"/>
      <c r="J539" s="252"/>
      <c r="K539" s="252"/>
      <c r="L539" s="252"/>
      <c r="M539" s="252"/>
      <c r="N539" s="252"/>
      <c r="O539" s="252"/>
      <c r="P539" s="252"/>
      <c r="Q539" s="252"/>
      <c r="R539" s="252"/>
      <c r="S539" s="252"/>
      <c r="T539" s="252"/>
      <c r="U539" s="252"/>
      <c r="V539" s="252"/>
      <c r="W539" s="252"/>
      <c r="X539" s="252"/>
      <c r="Y539" s="252"/>
      <c r="Z539" s="252"/>
      <c r="AA539" s="252"/>
      <c r="AB539" s="252"/>
      <c r="AC539" s="252"/>
      <c r="AD539" s="252"/>
      <c r="AE539" s="252"/>
      <c r="AF539" s="252"/>
      <c r="AG539" s="252"/>
      <c r="AH539" s="252"/>
      <c r="AI539" s="252"/>
      <c r="AJ539" s="252"/>
      <c r="AK539" s="252"/>
      <c r="AL539" s="252"/>
      <c r="AM539" s="252"/>
      <c r="AN539" s="252"/>
      <c r="AO539" s="252"/>
      <c r="AP539" s="252"/>
      <c r="AQ539" s="252"/>
    </row>
    <row r="540" spans="1:43">
      <c r="E540" s="72"/>
      <c r="F540" s="252" t="s">
        <v>161</v>
      </c>
      <c r="G540" s="252"/>
      <c r="H540" s="252"/>
      <c r="I540" s="252"/>
      <c r="J540" s="252"/>
      <c r="K540" s="252"/>
      <c r="L540" s="252"/>
      <c r="M540" s="252"/>
      <c r="N540" s="252"/>
      <c r="O540" s="252"/>
      <c r="P540" s="252"/>
      <c r="Q540" s="252"/>
      <c r="R540" s="252"/>
      <c r="S540" s="252"/>
      <c r="T540" s="252"/>
      <c r="U540" s="252"/>
      <c r="V540" s="252"/>
      <c r="W540" s="252"/>
      <c r="X540" s="252"/>
      <c r="Y540" s="252"/>
      <c r="Z540" s="252"/>
      <c r="AA540" s="252"/>
      <c r="AB540" s="252"/>
      <c r="AC540" s="252"/>
      <c r="AD540" s="252"/>
      <c r="AE540" s="252"/>
      <c r="AF540" s="252"/>
      <c r="AG540" s="252"/>
      <c r="AH540" s="252"/>
      <c r="AI540" s="252"/>
      <c r="AJ540" s="252"/>
      <c r="AK540" s="252"/>
      <c r="AL540" s="252"/>
      <c r="AM540" s="252"/>
      <c r="AN540" s="252"/>
      <c r="AO540" s="252"/>
      <c r="AP540" s="252"/>
      <c r="AQ540" s="252"/>
    </row>
    <row r="541" spans="1:43" s="203" customFormat="1">
      <c r="A541" s="1"/>
      <c r="B541" s="1"/>
      <c r="C541" s="2"/>
      <c r="D541" s="1"/>
      <c r="E541" s="199"/>
      <c r="F541" s="199"/>
      <c r="G541" s="199"/>
      <c r="H541" s="199"/>
      <c r="I541" s="199"/>
      <c r="J541" s="199"/>
      <c r="K541" s="199"/>
      <c r="L541" s="199"/>
      <c r="M541" s="199"/>
      <c r="N541" s="199"/>
      <c r="O541" s="199"/>
      <c r="P541" s="199"/>
      <c r="Q541" s="199"/>
      <c r="R541" s="199"/>
      <c r="S541" s="199"/>
      <c r="T541" s="199"/>
      <c r="U541" s="199"/>
      <c r="V541" s="199"/>
      <c r="W541" s="199"/>
      <c r="X541" s="199"/>
      <c r="Y541" s="199"/>
      <c r="Z541" s="199"/>
      <c r="AA541" s="199"/>
      <c r="AB541" s="199"/>
      <c r="AC541" s="199"/>
      <c r="AD541" s="199"/>
      <c r="AE541" s="199"/>
      <c r="AF541" s="199"/>
      <c r="AG541" s="199"/>
      <c r="AH541" s="199"/>
      <c r="AI541" s="199"/>
      <c r="AJ541" s="199"/>
      <c r="AK541" s="199"/>
      <c r="AL541" s="199"/>
      <c r="AM541" s="199"/>
      <c r="AN541" s="199"/>
      <c r="AO541" s="199"/>
      <c r="AP541" s="199"/>
      <c r="AQ541" s="199"/>
    </row>
    <row r="542" spans="1:43" s="203" customFormat="1">
      <c r="A542" s="1"/>
      <c r="B542" s="1"/>
      <c r="C542" s="2"/>
      <c r="D542" s="1"/>
      <c r="E542" s="199"/>
      <c r="F542" s="252" t="s">
        <v>162</v>
      </c>
      <c r="G542" s="252"/>
      <c r="H542" s="252"/>
      <c r="I542" s="252"/>
      <c r="J542" s="252"/>
      <c r="K542" s="252"/>
      <c r="L542" s="252"/>
      <c r="M542" s="252"/>
      <c r="N542" s="252"/>
      <c r="O542" s="252"/>
      <c r="P542" s="252"/>
      <c r="Q542" s="252"/>
      <c r="R542" s="252"/>
      <c r="S542" s="252"/>
      <c r="T542" s="252"/>
      <c r="U542" s="252"/>
      <c r="V542" s="252"/>
      <c r="W542" s="252"/>
      <c r="X542" s="252"/>
      <c r="Y542" s="252"/>
      <c r="Z542" s="252"/>
      <c r="AA542" s="252"/>
      <c r="AB542" s="252"/>
      <c r="AC542" s="252"/>
      <c r="AD542" s="252"/>
      <c r="AE542" s="252"/>
      <c r="AF542" s="252"/>
      <c r="AG542" s="252"/>
      <c r="AH542" s="252"/>
      <c r="AI542" s="252"/>
      <c r="AJ542" s="252"/>
      <c r="AK542" s="252"/>
      <c r="AL542" s="252"/>
      <c r="AM542" s="252"/>
      <c r="AN542" s="252"/>
      <c r="AO542" s="252"/>
      <c r="AP542" s="252"/>
      <c r="AQ542" s="252"/>
    </row>
    <row r="543" spans="1:43" s="203" customFormat="1">
      <c r="A543" s="1"/>
      <c r="B543" s="1"/>
      <c r="C543" s="2"/>
      <c r="D543" s="1"/>
      <c r="E543" s="199"/>
      <c r="F543" s="74" t="s">
        <v>25</v>
      </c>
      <c r="G543" s="252" t="s">
        <v>163</v>
      </c>
      <c r="H543" s="252"/>
      <c r="I543" s="252"/>
      <c r="J543" s="252"/>
      <c r="K543" s="252"/>
      <c r="L543" s="252"/>
      <c r="M543" s="252"/>
      <c r="N543" s="252"/>
      <c r="O543" s="252"/>
      <c r="P543" s="252"/>
      <c r="Q543" s="252"/>
      <c r="R543" s="252"/>
      <c r="S543" s="252"/>
      <c r="T543" s="252"/>
      <c r="U543" s="252"/>
      <c r="V543" s="252"/>
      <c r="W543" s="252"/>
      <c r="X543" s="252"/>
      <c r="Y543" s="252"/>
      <c r="Z543" s="252"/>
      <c r="AA543" s="252"/>
      <c r="AB543" s="252"/>
      <c r="AC543" s="252"/>
      <c r="AD543" s="252"/>
      <c r="AE543" s="252"/>
      <c r="AF543" s="252"/>
      <c r="AG543" s="252"/>
      <c r="AH543" s="252"/>
      <c r="AI543" s="252"/>
      <c r="AJ543" s="252"/>
      <c r="AK543" s="252"/>
      <c r="AL543" s="252"/>
      <c r="AM543" s="252"/>
      <c r="AN543" s="252"/>
      <c r="AO543" s="252"/>
      <c r="AP543" s="252"/>
      <c r="AQ543" s="252"/>
    </row>
    <row r="544" spans="1:43" s="203" customFormat="1">
      <c r="A544" s="1"/>
      <c r="B544" s="1"/>
      <c r="C544" s="2"/>
      <c r="D544" s="1"/>
      <c r="E544" s="199"/>
      <c r="F544" s="72"/>
      <c r="G544" s="252"/>
      <c r="H544" s="252"/>
      <c r="I544" s="252"/>
      <c r="J544" s="252"/>
      <c r="K544" s="252"/>
      <c r="L544" s="252"/>
      <c r="M544" s="252"/>
      <c r="N544" s="252"/>
      <c r="O544" s="252"/>
      <c r="P544" s="252"/>
      <c r="Q544" s="252"/>
      <c r="R544" s="252"/>
      <c r="S544" s="252"/>
      <c r="T544" s="252"/>
      <c r="U544" s="252"/>
      <c r="V544" s="252"/>
      <c r="W544" s="252"/>
      <c r="X544" s="252"/>
      <c r="Y544" s="252"/>
      <c r="Z544" s="252"/>
      <c r="AA544" s="252"/>
      <c r="AB544" s="252"/>
      <c r="AC544" s="252"/>
      <c r="AD544" s="252"/>
      <c r="AE544" s="252"/>
      <c r="AF544" s="252"/>
      <c r="AG544" s="252"/>
      <c r="AH544" s="252"/>
      <c r="AI544" s="252"/>
      <c r="AJ544" s="252"/>
      <c r="AK544" s="252"/>
      <c r="AL544" s="252"/>
      <c r="AM544" s="252"/>
      <c r="AN544" s="252"/>
      <c r="AO544" s="252"/>
      <c r="AP544" s="252"/>
      <c r="AQ544" s="252"/>
    </row>
    <row r="545" spans="1:43">
      <c r="E545" s="72"/>
      <c r="F545" s="74" t="s">
        <v>25</v>
      </c>
      <c r="G545" s="252" t="s">
        <v>164</v>
      </c>
      <c r="H545" s="252"/>
      <c r="I545" s="252"/>
      <c r="J545" s="252"/>
      <c r="K545" s="252"/>
      <c r="L545" s="252"/>
      <c r="M545" s="252"/>
      <c r="N545" s="252"/>
      <c r="O545" s="252"/>
      <c r="P545" s="252"/>
      <c r="Q545" s="252"/>
      <c r="R545" s="252"/>
      <c r="S545" s="252"/>
      <c r="T545" s="252"/>
      <c r="U545" s="252"/>
      <c r="V545" s="252"/>
      <c r="W545" s="252"/>
      <c r="X545" s="252"/>
      <c r="Y545" s="252"/>
      <c r="Z545" s="252"/>
      <c r="AA545" s="252"/>
      <c r="AB545" s="252"/>
      <c r="AC545" s="252"/>
      <c r="AD545" s="252"/>
      <c r="AE545" s="252"/>
      <c r="AF545" s="252"/>
      <c r="AG545" s="252"/>
      <c r="AH545" s="252"/>
      <c r="AI545" s="252"/>
      <c r="AJ545" s="252"/>
      <c r="AK545" s="252"/>
      <c r="AL545" s="252"/>
      <c r="AM545" s="252"/>
      <c r="AN545" s="252"/>
      <c r="AO545" s="252"/>
      <c r="AP545" s="252"/>
      <c r="AQ545" s="252"/>
    </row>
    <row r="546" spans="1:43" s="203" customFormat="1">
      <c r="A546" s="1"/>
      <c r="B546" s="1"/>
      <c r="C546" s="2"/>
      <c r="D546" s="1"/>
      <c r="E546" s="199"/>
      <c r="F546" s="74" t="s">
        <v>25</v>
      </c>
      <c r="G546" s="252" t="s">
        <v>165</v>
      </c>
      <c r="H546" s="252"/>
      <c r="I546" s="252"/>
      <c r="J546" s="252"/>
      <c r="K546" s="252"/>
      <c r="L546" s="252"/>
      <c r="M546" s="252"/>
      <c r="N546" s="252"/>
      <c r="O546" s="252"/>
      <c r="P546" s="252"/>
      <c r="Q546" s="252"/>
      <c r="R546" s="252"/>
      <c r="S546" s="252"/>
      <c r="T546" s="252"/>
      <c r="U546" s="252"/>
      <c r="V546" s="252"/>
      <c r="W546" s="252"/>
      <c r="X546" s="252"/>
      <c r="Y546" s="252"/>
      <c r="Z546" s="252"/>
      <c r="AA546" s="252"/>
      <c r="AB546" s="252"/>
      <c r="AC546" s="252"/>
      <c r="AD546" s="252"/>
      <c r="AE546" s="252"/>
      <c r="AF546" s="252"/>
      <c r="AG546" s="252"/>
      <c r="AH546" s="252"/>
      <c r="AI546" s="252"/>
      <c r="AJ546" s="252"/>
      <c r="AK546" s="252"/>
      <c r="AL546" s="252"/>
      <c r="AM546" s="252"/>
      <c r="AN546" s="252"/>
      <c r="AO546" s="252"/>
      <c r="AP546" s="252"/>
      <c r="AQ546" s="252"/>
    </row>
    <row r="547" spans="1:43" s="203" customFormat="1">
      <c r="A547" s="1"/>
      <c r="B547" s="1"/>
      <c r="C547" s="2"/>
      <c r="D547" s="1"/>
      <c r="E547" s="199"/>
      <c r="F547" s="72"/>
      <c r="G547" s="252"/>
      <c r="H547" s="252"/>
      <c r="I547" s="252"/>
      <c r="J547" s="252"/>
      <c r="K547" s="252"/>
      <c r="L547" s="252"/>
      <c r="M547" s="252"/>
      <c r="N547" s="252"/>
      <c r="O547" s="252"/>
      <c r="P547" s="252"/>
      <c r="Q547" s="252"/>
      <c r="R547" s="252"/>
      <c r="S547" s="252"/>
      <c r="T547" s="252"/>
      <c r="U547" s="252"/>
      <c r="V547" s="252"/>
      <c r="W547" s="252"/>
      <c r="X547" s="252"/>
      <c r="Y547" s="252"/>
      <c r="Z547" s="252"/>
      <c r="AA547" s="252"/>
      <c r="AB547" s="252"/>
      <c r="AC547" s="252"/>
      <c r="AD547" s="252"/>
      <c r="AE547" s="252"/>
      <c r="AF547" s="252"/>
      <c r="AG547" s="252"/>
      <c r="AH547" s="252"/>
      <c r="AI547" s="252"/>
      <c r="AJ547" s="252"/>
      <c r="AK547" s="252"/>
      <c r="AL547" s="252"/>
      <c r="AM547" s="252"/>
      <c r="AN547" s="252"/>
      <c r="AO547" s="252"/>
      <c r="AP547" s="252"/>
      <c r="AQ547" s="252"/>
    </row>
    <row r="548" spans="1:43" s="203" customFormat="1">
      <c r="A548" s="1"/>
      <c r="B548" s="1"/>
      <c r="C548" s="2"/>
      <c r="D548" s="1"/>
      <c r="E548" s="199"/>
      <c r="F548" s="72"/>
      <c r="G548" s="252"/>
      <c r="H548" s="252"/>
      <c r="I548" s="252"/>
      <c r="J548" s="252"/>
      <c r="K548" s="252"/>
      <c r="L548" s="252"/>
      <c r="M548" s="252"/>
      <c r="N548" s="252"/>
      <c r="O548" s="252"/>
      <c r="P548" s="252"/>
      <c r="Q548" s="252"/>
      <c r="R548" s="252"/>
      <c r="S548" s="252"/>
      <c r="T548" s="252"/>
      <c r="U548" s="252"/>
      <c r="V548" s="252"/>
      <c r="W548" s="252"/>
      <c r="X548" s="252"/>
      <c r="Y548" s="252"/>
      <c r="Z548" s="252"/>
      <c r="AA548" s="252"/>
      <c r="AB548" s="252"/>
      <c r="AC548" s="252"/>
      <c r="AD548" s="252"/>
      <c r="AE548" s="252"/>
      <c r="AF548" s="252"/>
      <c r="AG548" s="252"/>
      <c r="AH548" s="252"/>
      <c r="AI548" s="252"/>
      <c r="AJ548" s="252"/>
      <c r="AK548" s="252"/>
      <c r="AL548" s="252"/>
      <c r="AM548" s="252"/>
      <c r="AN548" s="252"/>
      <c r="AO548" s="252"/>
      <c r="AP548" s="252"/>
      <c r="AQ548" s="252"/>
    </row>
    <row r="549" spans="1:43" s="203" customFormat="1">
      <c r="A549" s="1"/>
      <c r="B549" s="1"/>
      <c r="C549" s="2"/>
      <c r="D549" s="1"/>
      <c r="E549" s="199"/>
      <c r="F549" s="74" t="s">
        <v>25</v>
      </c>
      <c r="G549" s="252" t="s">
        <v>166</v>
      </c>
      <c r="H549" s="252"/>
      <c r="I549" s="252"/>
      <c r="J549" s="252"/>
      <c r="K549" s="252"/>
      <c r="L549" s="252"/>
      <c r="M549" s="252"/>
      <c r="N549" s="252"/>
      <c r="O549" s="252"/>
      <c r="P549" s="252"/>
      <c r="Q549" s="252"/>
      <c r="R549" s="252"/>
      <c r="S549" s="252"/>
      <c r="T549" s="252"/>
      <c r="U549" s="252"/>
      <c r="V549" s="252"/>
      <c r="W549" s="252"/>
      <c r="X549" s="252"/>
      <c r="Y549" s="252"/>
      <c r="Z549" s="252"/>
      <c r="AA549" s="252"/>
      <c r="AB549" s="252"/>
      <c r="AC549" s="252"/>
      <c r="AD549" s="252"/>
      <c r="AE549" s="252"/>
      <c r="AF549" s="252"/>
      <c r="AG549" s="252"/>
      <c r="AH549" s="252"/>
      <c r="AI549" s="252"/>
      <c r="AJ549" s="252"/>
      <c r="AK549" s="252"/>
      <c r="AL549" s="252"/>
      <c r="AM549" s="252"/>
      <c r="AN549" s="252"/>
      <c r="AO549" s="252"/>
      <c r="AP549" s="252"/>
      <c r="AQ549" s="252"/>
    </row>
    <row r="550" spans="1:43" s="203" customFormat="1">
      <c r="A550" s="1"/>
      <c r="B550" s="1"/>
      <c r="C550" s="2"/>
      <c r="D550" s="1"/>
      <c r="E550" s="199"/>
      <c r="F550" s="72"/>
      <c r="G550" s="252"/>
      <c r="H550" s="252"/>
      <c r="I550" s="252"/>
      <c r="J550" s="252"/>
      <c r="K550" s="252"/>
      <c r="L550" s="252"/>
      <c r="M550" s="252"/>
      <c r="N550" s="252"/>
      <c r="O550" s="252"/>
      <c r="P550" s="252"/>
      <c r="Q550" s="252"/>
      <c r="R550" s="252"/>
      <c r="S550" s="252"/>
      <c r="T550" s="252"/>
      <c r="U550" s="252"/>
      <c r="V550" s="252"/>
      <c r="W550" s="252"/>
      <c r="X550" s="252"/>
      <c r="Y550" s="252"/>
      <c r="Z550" s="252"/>
      <c r="AA550" s="252"/>
      <c r="AB550" s="252"/>
      <c r="AC550" s="252"/>
      <c r="AD550" s="252"/>
      <c r="AE550" s="252"/>
      <c r="AF550" s="252"/>
      <c r="AG550" s="252"/>
      <c r="AH550" s="252"/>
      <c r="AI550" s="252"/>
      <c r="AJ550" s="252"/>
      <c r="AK550" s="252"/>
      <c r="AL550" s="252"/>
      <c r="AM550" s="252"/>
      <c r="AN550" s="252"/>
      <c r="AO550" s="252"/>
      <c r="AP550" s="252"/>
      <c r="AQ550" s="252"/>
    </row>
    <row r="551" spans="1:43" s="203" customFormat="1">
      <c r="A551" s="1"/>
      <c r="B551" s="1"/>
      <c r="C551" s="2"/>
      <c r="D551" s="1"/>
      <c r="E551" s="199"/>
      <c r="F551" s="252" t="s">
        <v>175</v>
      </c>
      <c r="G551" s="252"/>
      <c r="H551" s="252"/>
      <c r="I551" s="252"/>
      <c r="J551" s="252"/>
      <c r="K551" s="252"/>
      <c r="L551" s="252"/>
      <c r="M551" s="252"/>
      <c r="N551" s="252"/>
      <c r="O551" s="252"/>
      <c r="P551" s="252"/>
      <c r="Q551" s="252"/>
      <c r="R551" s="252"/>
      <c r="S551" s="252"/>
      <c r="T551" s="252"/>
      <c r="U551" s="252"/>
      <c r="V551" s="252"/>
      <c r="W551" s="252"/>
      <c r="X551" s="252"/>
      <c r="Y551" s="252"/>
      <c r="Z551" s="252"/>
      <c r="AA551" s="252"/>
      <c r="AB551" s="252"/>
      <c r="AC551" s="252"/>
      <c r="AD551" s="252"/>
      <c r="AE551" s="252"/>
      <c r="AF551" s="252"/>
      <c r="AG551" s="252"/>
      <c r="AH551" s="252"/>
      <c r="AI551" s="252"/>
      <c r="AJ551" s="252"/>
      <c r="AK551" s="252"/>
      <c r="AL551" s="252"/>
      <c r="AM551" s="252"/>
      <c r="AN551" s="252"/>
      <c r="AO551" s="252"/>
      <c r="AP551" s="252"/>
      <c r="AQ551" s="252"/>
    </row>
    <row r="552" spans="1:43" s="203" customFormat="1">
      <c r="A552" s="1"/>
      <c r="B552" s="1"/>
      <c r="C552" s="2"/>
      <c r="D552" s="1"/>
      <c r="E552" s="199"/>
      <c r="F552" s="252"/>
      <c r="G552" s="252"/>
      <c r="H552" s="252"/>
      <c r="I552" s="252"/>
      <c r="J552" s="252"/>
      <c r="K552" s="252"/>
      <c r="L552" s="252"/>
      <c r="M552" s="252"/>
      <c r="N552" s="252"/>
      <c r="O552" s="252"/>
      <c r="P552" s="252"/>
      <c r="Q552" s="252"/>
      <c r="R552" s="252"/>
      <c r="S552" s="252"/>
      <c r="T552" s="252"/>
      <c r="U552" s="252"/>
      <c r="V552" s="252"/>
      <c r="W552" s="252"/>
      <c r="X552" s="252"/>
      <c r="Y552" s="252"/>
      <c r="Z552" s="252"/>
      <c r="AA552" s="252"/>
      <c r="AB552" s="252"/>
      <c r="AC552" s="252"/>
      <c r="AD552" s="252"/>
      <c r="AE552" s="252"/>
      <c r="AF552" s="252"/>
      <c r="AG552" s="252"/>
      <c r="AH552" s="252"/>
      <c r="AI552" s="252"/>
      <c r="AJ552" s="252"/>
      <c r="AK552" s="252"/>
      <c r="AL552" s="252"/>
      <c r="AM552" s="252"/>
      <c r="AN552" s="252"/>
      <c r="AO552" s="252"/>
      <c r="AP552" s="252"/>
      <c r="AQ552" s="252"/>
    </row>
    <row r="553" spans="1:43" s="203" customFormat="1">
      <c r="A553" s="1"/>
      <c r="B553" s="1"/>
      <c r="C553" s="2"/>
      <c r="D553" s="1"/>
      <c r="E553" s="199"/>
      <c r="F553" s="252"/>
      <c r="G553" s="252"/>
      <c r="H553" s="252"/>
      <c r="I553" s="252"/>
      <c r="J553" s="252"/>
      <c r="K553" s="252"/>
      <c r="L553" s="252"/>
      <c r="M553" s="252"/>
      <c r="N553" s="252"/>
      <c r="O553" s="252"/>
      <c r="P553" s="252"/>
      <c r="Q553" s="252"/>
      <c r="R553" s="252"/>
      <c r="S553" s="252"/>
      <c r="T553" s="252"/>
      <c r="U553" s="252"/>
      <c r="V553" s="252"/>
      <c r="W553" s="252"/>
      <c r="X553" s="252"/>
      <c r="Y553" s="252"/>
      <c r="Z553" s="252"/>
      <c r="AA553" s="252"/>
      <c r="AB553" s="252"/>
      <c r="AC553" s="252"/>
      <c r="AD553" s="252"/>
      <c r="AE553" s="252"/>
      <c r="AF553" s="252"/>
      <c r="AG553" s="252"/>
      <c r="AH553" s="252"/>
      <c r="AI553" s="252"/>
      <c r="AJ553" s="252"/>
      <c r="AK553" s="252"/>
      <c r="AL553" s="252"/>
      <c r="AM553" s="252"/>
      <c r="AN553" s="252"/>
      <c r="AO553" s="252"/>
      <c r="AP553" s="252"/>
      <c r="AQ553" s="252"/>
    </row>
    <row r="554" spans="1:43" s="203" customFormat="1" ht="10.5" customHeight="1">
      <c r="A554" s="1"/>
      <c r="B554" s="1"/>
      <c r="C554" s="2"/>
      <c r="D554" s="1"/>
      <c r="E554" s="199"/>
      <c r="F554" s="74"/>
      <c r="G554" s="199"/>
      <c r="H554" s="199"/>
      <c r="I554" s="199"/>
      <c r="J554" s="199"/>
      <c r="K554" s="199"/>
      <c r="L554" s="199"/>
      <c r="M554" s="199"/>
      <c r="N554" s="199"/>
      <c r="O554" s="199"/>
      <c r="P554" s="199"/>
      <c r="Q554" s="199"/>
      <c r="R554" s="199"/>
      <c r="S554" s="199"/>
      <c r="T554" s="199"/>
      <c r="U554" s="199"/>
      <c r="V554" s="199"/>
      <c r="W554" s="199"/>
      <c r="X554" s="199"/>
      <c r="Y554" s="199"/>
      <c r="Z554" s="199"/>
      <c r="AA554" s="199"/>
      <c r="AB554" s="199"/>
      <c r="AC554" s="199"/>
      <c r="AD554" s="199"/>
      <c r="AE554" s="199"/>
      <c r="AF554" s="199"/>
      <c r="AG554" s="199"/>
      <c r="AH554" s="199"/>
      <c r="AI554" s="199"/>
      <c r="AJ554" s="199"/>
      <c r="AK554" s="199"/>
      <c r="AL554" s="199"/>
      <c r="AM554" s="199"/>
      <c r="AN554" s="199"/>
      <c r="AO554" s="199"/>
      <c r="AP554" s="199"/>
      <c r="AQ554" s="199"/>
    </row>
    <row r="555" spans="1:43" s="203" customFormat="1">
      <c r="A555" s="1"/>
      <c r="B555" s="1"/>
      <c r="C555" s="2"/>
      <c r="D555" s="1"/>
      <c r="E555" s="199"/>
      <c r="F555" s="324" t="s">
        <v>587</v>
      </c>
      <c r="G555" s="324"/>
      <c r="H555" s="315" t="s">
        <v>47</v>
      </c>
      <c r="I555" s="315"/>
      <c r="J555" s="315"/>
      <c r="K555" s="315"/>
      <c r="L555" s="315"/>
      <c r="M555" s="315"/>
      <c r="N555" s="315"/>
      <c r="O555" s="315"/>
      <c r="P555" s="315"/>
      <c r="Q555" s="315"/>
      <c r="R555" s="315"/>
      <c r="S555" s="315"/>
      <c r="T555" s="315"/>
      <c r="U555" s="315"/>
      <c r="V555" s="315"/>
      <c r="W555" s="315"/>
      <c r="X555" s="315"/>
      <c r="Y555" s="315"/>
      <c r="Z555" s="315"/>
      <c r="AA555" s="315"/>
      <c r="AB555" s="315"/>
      <c r="AC555" s="315"/>
      <c r="AD555" s="315"/>
      <c r="AE555" s="315"/>
      <c r="AF555" s="315"/>
      <c r="AG555" s="315"/>
      <c r="AH555" s="315"/>
      <c r="AI555" s="315"/>
      <c r="AJ555" s="315"/>
      <c r="AK555" s="315"/>
      <c r="AL555" s="315"/>
      <c r="AM555" s="315"/>
      <c r="AN555" s="315"/>
      <c r="AO555" s="315"/>
      <c r="AP555" s="315"/>
      <c r="AQ555" s="315"/>
    </row>
    <row r="556" spans="1:43" s="203" customFormat="1">
      <c r="A556" s="1"/>
      <c r="B556" s="1"/>
      <c r="C556" s="2"/>
      <c r="D556" s="1"/>
      <c r="E556" s="199"/>
      <c r="F556" s="252" t="s">
        <v>176</v>
      </c>
      <c r="G556" s="252"/>
      <c r="H556" s="252"/>
      <c r="I556" s="252"/>
      <c r="J556" s="252"/>
      <c r="K556" s="252"/>
      <c r="L556" s="252"/>
      <c r="M556" s="252"/>
      <c r="N556" s="252"/>
      <c r="O556" s="252"/>
      <c r="P556" s="252"/>
      <c r="Q556" s="252"/>
      <c r="R556" s="252"/>
      <c r="S556" s="252"/>
      <c r="T556" s="252"/>
      <c r="U556" s="252"/>
      <c r="V556" s="252"/>
      <c r="W556" s="252"/>
      <c r="X556" s="252"/>
      <c r="Y556" s="252"/>
      <c r="Z556" s="252"/>
      <c r="AA556" s="252"/>
      <c r="AB556" s="252"/>
      <c r="AC556" s="252"/>
      <c r="AD556" s="252"/>
      <c r="AE556" s="252"/>
      <c r="AF556" s="252"/>
      <c r="AG556" s="252"/>
      <c r="AH556" s="252"/>
      <c r="AI556" s="252"/>
      <c r="AJ556" s="252"/>
      <c r="AK556" s="252"/>
      <c r="AL556" s="252"/>
      <c r="AM556" s="252"/>
      <c r="AN556" s="252"/>
      <c r="AO556" s="252"/>
      <c r="AP556" s="252"/>
      <c r="AQ556" s="252"/>
    </row>
    <row r="557" spans="1:43" s="203" customFormat="1">
      <c r="A557" s="1"/>
      <c r="B557" s="1"/>
      <c r="C557" s="2"/>
      <c r="D557" s="1"/>
      <c r="E557" s="199"/>
      <c r="F557" s="252"/>
      <c r="G557" s="252"/>
      <c r="H557" s="252"/>
      <c r="I557" s="252"/>
      <c r="J557" s="252"/>
      <c r="K557" s="252"/>
      <c r="L557" s="252"/>
      <c r="M557" s="252"/>
      <c r="N557" s="252"/>
      <c r="O557" s="252"/>
      <c r="P557" s="252"/>
      <c r="Q557" s="252"/>
      <c r="R557" s="252"/>
      <c r="S557" s="252"/>
      <c r="T557" s="252"/>
      <c r="U557" s="252"/>
      <c r="V557" s="252"/>
      <c r="W557" s="252"/>
      <c r="X557" s="252"/>
      <c r="Y557" s="252"/>
      <c r="Z557" s="252"/>
      <c r="AA557" s="252"/>
      <c r="AB557" s="252"/>
      <c r="AC557" s="252"/>
      <c r="AD557" s="252"/>
      <c r="AE557" s="252"/>
      <c r="AF557" s="252"/>
      <c r="AG557" s="252"/>
      <c r="AH557" s="252"/>
      <c r="AI557" s="252"/>
      <c r="AJ557" s="252"/>
      <c r="AK557" s="252"/>
      <c r="AL557" s="252"/>
      <c r="AM557" s="252"/>
      <c r="AN557" s="252"/>
      <c r="AO557" s="252"/>
      <c r="AP557" s="252"/>
      <c r="AQ557" s="252"/>
    </row>
    <row r="558" spans="1:43" s="203" customFormat="1">
      <c r="A558" s="1"/>
      <c r="B558" s="1"/>
      <c r="C558" s="2"/>
      <c r="D558" s="1"/>
      <c r="E558" s="199"/>
      <c r="F558" s="199"/>
      <c r="G558" s="199"/>
      <c r="H558" s="199"/>
      <c r="I558" s="199"/>
      <c r="J558" s="199"/>
      <c r="K558" s="199"/>
      <c r="L558" s="199"/>
      <c r="M558" s="199"/>
      <c r="N558" s="199"/>
      <c r="O558" s="199"/>
      <c r="P558" s="199"/>
      <c r="Q558" s="199"/>
      <c r="R558" s="199"/>
      <c r="S558" s="199"/>
      <c r="T558" s="199"/>
      <c r="U558" s="199"/>
      <c r="V558" s="199"/>
      <c r="W558" s="199"/>
      <c r="X558" s="199"/>
      <c r="Y558" s="199"/>
      <c r="Z558" s="199"/>
      <c r="AA558" s="199"/>
      <c r="AB558" s="199"/>
      <c r="AC558" s="199"/>
      <c r="AD558" s="199"/>
      <c r="AE558" s="199"/>
      <c r="AF558" s="199"/>
      <c r="AG558" s="199"/>
      <c r="AH558" s="199"/>
      <c r="AI558" s="199"/>
      <c r="AJ558" s="199"/>
      <c r="AK558" s="199"/>
      <c r="AL558" s="199"/>
      <c r="AM558" s="199"/>
      <c r="AN558" s="199"/>
      <c r="AO558" s="199"/>
      <c r="AP558" s="199"/>
      <c r="AQ558" s="199"/>
    </row>
    <row r="559" spans="1:43" s="203" customFormat="1">
      <c r="A559" s="1"/>
      <c r="B559" s="1"/>
      <c r="C559" s="2"/>
      <c r="D559" s="1"/>
      <c r="E559" s="199"/>
      <c r="F559" s="74"/>
      <c r="G559" s="199"/>
      <c r="H559" s="199"/>
      <c r="I559" s="199"/>
      <c r="J559" s="199"/>
      <c r="K559" s="199"/>
      <c r="L559" s="199"/>
      <c r="M559" s="199"/>
      <c r="N559" s="199"/>
      <c r="O559" s="199"/>
      <c r="P559" s="199"/>
      <c r="Q559" s="199"/>
      <c r="R559" s="199"/>
      <c r="S559" s="199"/>
      <c r="T559" s="199"/>
      <c r="U559" s="199"/>
      <c r="V559" s="199"/>
      <c r="W559" s="199"/>
      <c r="X559" s="199"/>
      <c r="Y559" s="199"/>
      <c r="Z559" s="199"/>
      <c r="AA559" s="199"/>
      <c r="AB559" s="199"/>
      <c r="AC559" s="199"/>
      <c r="AD559" s="199"/>
      <c r="AE559" s="199"/>
      <c r="AF559" s="199"/>
      <c r="AG559" s="199"/>
      <c r="AH559" s="199"/>
      <c r="AI559" s="199"/>
      <c r="AJ559" s="199"/>
      <c r="AK559" s="199"/>
      <c r="AL559" s="199"/>
      <c r="AM559" s="199"/>
      <c r="AN559" s="199"/>
      <c r="AO559" s="199"/>
      <c r="AP559" s="199"/>
      <c r="AQ559" s="199"/>
    </row>
    <row r="560" spans="1:43">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row>
    <row r="561" spans="5:43">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2" t="s">
        <v>25</v>
      </c>
      <c r="AN561" s="246">
        <v>8</v>
      </c>
      <c r="AO561" s="246"/>
      <c r="AP561" s="12" t="s">
        <v>25</v>
      </c>
      <c r="AQ561" s="13"/>
    </row>
    <row r="562" spans="5:43">
      <c r="E562" s="261" t="str">
        <f>UPPER($Y$28)</f>
        <v>ПТ ЛОМБАРД "МЕРКУРІЙ"</v>
      </c>
      <c r="F562" s="261"/>
      <c r="G562" s="261"/>
      <c r="H562" s="261"/>
      <c r="I562" s="261"/>
      <c r="J562" s="261"/>
      <c r="K562" s="261"/>
      <c r="L562" s="261"/>
      <c r="M562" s="261"/>
      <c r="N562" s="261"/>
      <c r="O562" s="261"/>
      <c r="P562" s="261"/>
      <c r="Q562" s="261"/>
      <c r="R562" s="261"/>
      <c r="S562" s="261"/>
      <c r="T562" s="261"/>
      <c r="U562" s="261"/>
      <c r="V562" s="261"/>
      <c r="W562" s="261"/>
      <c r="X562" s="261"/>
      <c r="Y562" s="261"/>
      <c r="Z562" s="261"/>
      <c r="AA562" s="261"/>
      <c r="AB562" s="261"/>
      <c r="AC562" s="261"/>
      <c r="AD562" s="261"/>
      <c r="AE562" s="261"/>
      <c r="AF562" s="261"/>
      <c r="AG562" s="261"/>
      <c r="AH562" s="261"/>
      <c r="AI562" s="261"/>
      <c r="AJ562" s="261"/>
      <c r="AK562" s="261"/>
      <c r="AL562" s="261"/>
      <c r="AM562" s="261"/>
      <c r="AN562" s="261"/>
      <c r="AO562" s="261"/>
      <c r="AP562" s="261"/>
      <c r="AQ562" s="261"/>
    </row>
    <row r="563" spans="5:43">
      <c r="E563" s="240" t="s">
        <v>147</v>
      </c>
      <c r="F563" s="240"/>
      <c r="G563" s="240"/>
      <c r="H563" s="240"/>
      <c r="I563" s="240"/>
      <c r="J563" s="240"/>
      <c r="K563" s="240"/>
      <c r="L563" s="240"/>
      <c r="M563" s="240"/>
      <c r="N563" s="240"/>
      <c r="O563" s="240"/>
      <c r="P563" s="240"/>
      <c r="Q563" s="240"/>
      <c r="R563" s="240"/>
      <c r="S563" s="240"/>
      <c r="T563" s="240"/>
      <c r="U563" s="240"/>
      <c r="V563" s="240"/>
      <c r="W563" s="240"/>
      <c r="X563" s="240"/>
      <c r="Y563" s="240"/>
      <c r="Z563" s="240"/>
      <c r="AA563" s="240"/>
      <c r="AB563" s="240"/>
      <c r="AC563" s="240"/>
      <c r="AD563" s="240"/>
      <c r="AE563" s="240"/>
      <c r="AF563" s="240"/>
      <c r="AG563" s="240"/>
      <c r="AH563" s="240"/>
      <c r="AI563" s="240"/>
      <c r="AJ563" s="240"/>
      <c r="AK563" s="240"/>
      <c r="AL563" s="240"/>
      <c r="AM563" s="240"/>
      <c r="AN563" s="240"/>
      <c r="AO563" s="240"/>
      <c r="AP563" s="240"/>
      <c r="AQ563" s="240"/>
    </row>
    <row r="564" spans="5:43">
      <c r="E564" s="240" t="str">
        <f>$E$277</f>
        <v>ЗА РІК, ЩО ЗАКІНЧИВСЯ 31 ГРУДНЯ 2018 РОКУ</v>
      </c>
      <c r="F564" s="240"/>
      <c r="G564" s="240"/>
      <c r="H564" s="240"/>
      <c r="I564" s="240"/>
      <c r="J564" s="240"/>
      <c r="K564" s="240"/>
      <c r="L564" s="240"/>
      <c r="M564" s="240"/>
      <c r="N564" s="240"/>
      <c r="O564" s="240"/>
      <c r="P564" s="240"/>
      <c r="Q564" s="240"/>
      <c r="R564" s="240"/>
      <c r="S564" s="240"/>
      <c r="T564" s="240"/>
      <c r="U564" s="240"/>
      <c r="V564" s="240"/>
      <c r="W564" s="240"/>
      <c r="X564" s="240"/>
      <c r="Y564" s="240"/>
      <c r="Z564" s="240"/>
      <c r="AA564" s="240"/>
      <c r="AB564" s="240"/>
      <c r="AC564" s="240"/>
      <c r="AD564" s="240"/>
      <c r="AE564" s="240"/>
      <c r="AF564" s="240"/>
      <c r="AG564" s="240"/>
      <c r="AH564" s="240"/>
      <c r="AI564" s="240"/>
      <c r="AJ564" s="240"/>
      <c r="AK564" s="240"/>
      <c r="AL564" s="240"/>
      <c r="AM564" s="240"/>
      <c r="AN564" s="240"/>
      <c r="AO564" s="240"/>
      <c r="AP564" s="240"/>
      <c r="AQ564" s="240"/>
    </row>
    <row r="565" spans="5:43">
      <c r="E565" s="258" t="str">
        <f>$E$210</f>
        <v>(в тисячах гривень, якщо не вказано інше)</v>
      </c>
      <c r="F565" s="258"/>
      <c r="G565" s="258"/>
      <c r="H565" s="258"/>
      <c r="I565" s="258"/>
      <c r="J565" s="258"/>
      <c r="K565" s="258"/>
      <c r="L565" s="258"/>
      <c r="M565" s="258"/>
      <c r="N565" s="258"/>
      <c r="O565" s="258"/>
      <c r="P565" s="258"/>
      <c r="Q565" s="258"/>
      <c r="R565" s="258"/>
      <c r="S565" s="258"/>
      <c r="T565" s="258"/>
      <c r="U565" s="258"/>
      <c r="V565" s="258"/>
      <c r="W565" s="258"/>
      <c r="X565" s="258"/>
      <c r="Y565" s="258"/>
      <c r="Z565" s="258"/>
      <c r="AA565" s="258"/>
      <c r="AB565" s="258"/>
      <c r="AC565" s="258"/>
      <c r="AD565" s="258"/>
      <c r="AE565" s="258"/>
      <c r="AF565" s="258"/>
      <c r="AG565" s="258"/>
      <c r="AH565" s="258"/>
      <c r="AI565" s="258"/>
      <c r="AJ565" s="258"/>
      <c r="AK565" s="258"/>
      <c r="AL565" s="258"/>
      <c r="AM565" s="258"/>
      <c r="AN565" s="258"/>
      <c r="AO565" s="258"/>
      <c r="AP565" s="258"/>
      <c r="AQ565" s="258"/>
    </row>
    <row r="566" spans="5:43">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row>
    <row r="567" spans="5:43">
      <c r="E567" s="72"/>
      <c r="F567" s="308" t="str">
        <f>$F$503</f>
        <v>2.</v>
      </c>
      <c r="G567" s="308"/>
      <c r="H567" s="315" t="str">
        <f>$H$503&amp;" (ПРОДОВЖЕННЯ)"</f>
        <v>ОСНОВНІ ПОЛОЖЕННЯ ОБЛІКОВОЇ ПОЛІТИКИ (ПРОДОВЖЕННЯ)</v>
      </c>
      <c r="I567" s="315"/>
      <c r="J567" s="315"/>
      <c r="K567" s="315"/>
      <c r="L567" s="315"/>
      <c r="M567" s="315"/>
      <c r="N567" s="315"/>
      <c r="O567" s="315"/>
      <c r="P567" s="315"/>
      <c r="Q567" s="315"/>
      <c r="R567" s="315"/>
      <c r="S567" s="315"/>
      <c r="T567" s="315"/>
      <c r="U567" s="315"/>
      <c r="V567" s="315"/>
      <c r="W567" s="315"/>
      <c r="X567" s="315"/>
      <c r="Y567" s="315"/>
      <c r="Z567" s="315"/>
      <c r="AA567" s="315"/>
      <c r="AB567" s="315"/>
      <c r="AC567" s="315"/>
      <c r="AD567" s="315"/>
      <c r="AE567" s="315"/>
      <c r="AF567" s="315"/>
      <c r="AG567" s="315"/>
      <c r="AH567" s="315"/>
      <c r="AI567" s="315"/>
      <c r="AJ567" s="315"/>
      <c r="AK567" s="315"/>
      <c r="AL567" s="315"/>
      <c r="AM567" s="315"/>
      <c r="AN567" s="315"/>
      <c r="AO567" s="315"/>
      <c r="AP567" s="315"/>
      <c r="AQ567" s="315"/>
    </row>
    <row r="568" spans="5:43">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row>
    <row r="569" spans="5:43" hidden="1" outlineLevel="1">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row>
    <row r="570" spans="5:43" hidden="1" outlineLevel="1">
      <c r="F570" s="252" t="s">
        <v>167</v>
      </c>
      <c r="G570" s="252"/>
      <c r="H570" s="252"/>
      <c r="I570" s="252"/>
      <c r="J570" s="252"/>
      <c r="K570" s="252"/>
      <c r="L570" s="252"/>
      <c r="M570" s="252"/>
      <c r="N570" s="252"/>
      <c r="O570" s="252"/>
      <c r="P570" s="252"/>
      <c r="Q570" s="252"/>
      <c r="R570" s="252"/>
      <c r="S570" s="252"/>
      <c r="T570" s="252"/>
      <c r="U570" s="252"/>
      <c r="V570" s="252"/>
      <c r="W570" s="252"/>
      <c r="X570" s="252"/>
      <c r="Y570" s="252"/>
      <c r="Z570" s="252"/>
      <c r="AA570" s="252"/>
      <c r="AB570" s="252"/>
      <c r="AC570" s="252"/>
      <c r="AD570" s="252"/>
      <c r="AE570" s="252"/>
      <c r="AF570" s="252"/>
      <c r="AG570" s="252"/>
      <c r="AH570" s="252"/>
      <c r="AI570" s="252"/>
      <c r="AJ570" s="252"/>
      <c r="AK570" s="252"/>
      <c r="AL570" s="252"/>
      <c r="AM570" s="252"/>
      <c r="AN570" s="252"/>
      <c r="AO570" s="252"/>
      <c r="AP570" s="252"/>
      <c r="AQ570" s="252"/>
    </row>
    <row r="571" spans="5:43" hidden="1" outlineLevel="1">
      <c r="E571" s="75"/>
      <c r="F571" s="252"/>
      <c r="G571" s="252"/>
      <c r="H571" s="252"/>
      <c r="I571" s="252"/>
      <c r="J571" s="252"/>
      <c r="K571" s="252"/>
      <c r="L571" s="252"/>
      <c r="M571" s="252"/>
      <c r="N571" s="252"/>
      <c r="O571" s="252"/>
      <c r="P571" s="252"/>
      <c r="Q571" s="252"/>
      <c r="R571" s="252"/>
      <c r="S571" s="252"/>
      <c r="T571" s="252"/>
      <c r="U571" s="252"/>
      <c r="V571" s="252"/>
      <c r="W571" s="252"/>
      <c r="X571" s="252"/>
      <c r="Y571" s="252"/>
      <c r="Z571" s="252"/>
      <c r="AA571" s="252"/>
      <c r="AB571" s="252"/>
      <c r="AC571" s="252"/>
      <c r="AD571" s="252"/>
      <c r="AE571" s="252"/>
      <c r="AF571" s="252"/>
      <c r="AG571" s="252"/>
      <c r="AH571" s="252"/>
      <c r="AI571" s="252"/>
      <c r="AJ571" s="252"/>
      <c r="AK571" s="252"/>
      <c r="AL571" s="252"/>
      <c r="AM571" s="252"/>
      <c r="AN571" s="252"/>
      <c r="AO571" s="252"/>
      <c r="AP571" s="252"/>
      <c r="AQ571" s="252"/>
    </row>
    <row r="572" spans="5:43" hidden="1" outlineLevel="1">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row>
    <row r="573" spans="5:43" ht="12.75" hidden="1" customHeight="1" outlineLevel="1">
      <c r="E573" s="72"/>
      <c r="F573" s="72"/>
      <c r="G573" s="72"/>
      <c r="H573" s="72"/>
      <c r="I573" s="72"/>
      <c r="J573" s="72"/>
      <c r="K573" s="72"/>
      <c r="L573" s="72"/>
      <c r="M573" s="72"/>
      <c r="N573" s="72"/>
      <c r="O573" s="72"/>
      <c r="P573" s="72"/>
      <c r="S573" s="318" t="s">
        <v>168</v>
      </c>
      <c r="T573" s="318"/>
      <c r="U573" s="318"/>
      <c r="V573" s="318"/>
      <c r="W573" s="318"/>
      <c r="X573" s="318" t="s">
        <v>169</v>
      </c>
      <c r="Y573" s="318"/>
      <c r="Z573" s="318"/>
      <c r="AA573" s="318"/>
      <c r="AB573" s="318"/>
      <c r="AC573" s="318" t="s">
        <v>170</v>
      </c>
      <c r="AD573" s="318"/>
      <c r="AE573" s="318"/>
      <c r="AF573" s="318"/>
      <c r="AG573" s="318"/>
      <c r="AH573" s="318" t="s">
        <v>171</v>
      </c>
      <c r="AI573" s="318"/>
      <c r="AJ573" s="318"/>
      <c r="AK573" s="318"/>
      <c r="AL573" s="318"/>
      <c r="AM573" s="318" t="s">
        <v>172</v>
      </c>
      <c r="AN573" s="318"/>
      <c r="AO573" s="318"/>
      <c r="AP573" s="318"/>
      <c r="AQ573" s="318"/>
    </row>
    <row r="574" spans="5:43" hidden="1" outlineLevel="1">
      <c r="E574" s="72"/>
      <c r="F574" s="322" t="s">
        <v>173</v>
      </c>
      <c r="G574" s="322"/>
      <c r="H574" s="322"/>
      <c r="I574" s="322"/>
      <c r="J574" s="322"/>
      <c r="K574" s="322"/>
      <c r="L574" s="322"/>
      <c r="M574" s="322"/>
      <c r="N574" s="322"/>
      <c r="O574" s="322"/>
      <c r="P574" s="322"/>
      <c r="Q574" s="322"/>
      <c r="S574" s="319"/>
      <c r="T574" s="319"/>
      <c r="U574" s="319"/>
      <c r="V574" s="319"/>
      <c r="W574" s="319"/>
      <c r="X574" s="319"/>
      <c r="Y574" s="319"/>
      <c r="Z574" s="319"/>
      <c r="AA574" s="319"/>
      <c r="AB574" s="319"/>
      <c r="AC574" s="319"/>
      <c r="AD574" s="319"/>
      <c r="AE574" s="319"/>
      <c r="AF574" s="319"/>
      <c r="AG574" s="319"/>
      <c r="AH574" s="319"/>
      <c r="AI574" s="319"/>
      <c r="AJ574" s="319"/>
      <c r="AK574" s="319"/>
      <c r="AL574" s="319"/>
      <c r="AM574" s="319"/>
      <c r="AN574" s="319"/>
      <c r="AO574" s="319"/>
      <c r="AP574" s="319"/>
      <c r="AQ574" s="319"/>
    </row>
    <row r="575" spans="5:43" hidden="1" outlineLevel="1">
      <c r="E575" s="72"/>
      <c r="AP575" s="72"/>
      <c r="AQ575" s="72"/>
    </row>
    <row r="576" spans="5:43" ht="12.75" hidden="1" customHeight="1" outlineLevel="1">
      <c r="E576" s="72"/>
      <c r="F576" s="252" t="s">
        <v>174</v>
      </c>
      <c r="G576" s="252"/>
      <c r="H576" s="252"/>
      <c r="I576" s="252"/>
      <c r="J576" s="252"/>
      <c r="K576" s="252"/>
      <c r="L576" s="252"/>
      <c r="M576" s="252"/>
      <c r="N576" s="252"/>
      <c r="O576" s="252"/>
      <c r="P576" s="252"/>
      <c r="Q576" s="252"/>
      <c r="R576" s="72"/>
      <c r="S576" s="327">
        <v>7.9897</v>
      </c>
      <c r="T576" s="327"/>
      <c r="U576" s="327"/>
      <c r="V576" s="327"/>
      <c r="W576" s="327"/>
      <c r="X576" s="327">
        <v>7.9676999999999998</v>
      </c>
      <c r="Y576" s="327"/>
      <c r="Z576" s="327"/>
      <c r="AA576" s="327"/>
      <c r="AB576" s="327"/>
      <c r="AC576" s="327">
        <v>7.9617000000000004</v>
      </c>
      <c r="AD576" s="327"/>
      <c r="AE576" s="327"/>
      <c r="AF576" s="327"/>
      <c r="AG576" s="327"/>
      <c r="AH576" s="327">
        <v>7.9356</v>
      </c>
      <c r="AI576" s="327"/>
      <c r="AJ576" s="327"/>
      <c r="AK576" s="327"/>
      <c r="AL576" s="327"/>
      <c r="AM576" s="327">
        <v>7.9850000000000003</v>
      </c>
      <c r="AN576" s="327"/>
      <c r="AO576" s="327"/>
      <c r="AP576" s="327"/>
      <c r="AQ576" s="327"/>
    </row>
    <row r="577" spans="4:43" hidden="1" outlineLevel="1">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row>
    <row r="578" spans="4:43" hidden="1" outlineLevel="1">
      <c r="E578" s="72"/>
      <c r="F578" s="252"/>
      <c r="G578" s="252"/>
      <c r="H578" s="252"/>
      <c r="I578" s="252"/>
      <c r="J578" s="252"/>
      <c r="K578" s="252"/>
      <c r="L578" s="252"/>
      <c r="M578" s="252"/>
      <c r="N578" s="252"/>
      <c r="O578" s="252"/>
      <c r="P578" s="252"/>
      <c r="Q578" s="252"/>
      <c r="R578" s="252"/>
      <c r="S578" s="252"/>
      <c r="T578" s="252"/>
      <c r="U578" s="252"/>
      <c r="V578" s="252"/>
      <c r="W578" s="252"/>
      <c r="X578" s="252"/>
      <c r="Y578" s="252"/>
      <c r="Z578" s="252"/>
      <c r="AA578" s="252"/>
      <c r="AB578" s="252"/>
      <c r="AC578" s="252"/>
      <c r="AD578" s="252"/>
      <c r="AE578" s="252"/>
      <c r="AF578" s="252"/>
      <c r="AG578" s="252"/>
      <c r="AH578" s="252"/>
      <c r="AI578" s="252"/>
      <c r="AJ578" s="252"/>
      <c r="AK578" s="252"/>
      <c r="AL578" s="252"/>
      <c r="AM578" s="252"/>
      <c r="AN578" s="252"/>
      <c r="AO578" s="252"/>
      <c r="AP578" s="252"/>
      <c r="AQ578" s="252"/>
    </row>
    <row r="579" spans="4:43" ht="12.75" customHeight="1" collapsed="1">
      <c r="D579" s="1">
        <v>3</v>
      </c>
      <c r="E579" s="72"/>
      <c r="F579" s="308" t="str">
        <f>CONCATENATE($F$503,D579,".")</f>
        <v>2.3.</v>
      </c>
      <c r="G579" s="308"/>
      <c r="H579" s="315" t="s">
        <v>588</v>
      </c>
      <c r="I579" s="315"/>
      <c r="J579" s="315"/>
      <c r="K579" s="315"/>
      <c r="L579" s="315"/>
      <c r="M579" s="315"/>
      <c r="N579" s="315"/>
      <c r="O579" s="315"/>
      <c r="P579" s="315"/>
      <c r="Q579" s="315"/>
      <c r="R579" s="315"/>
      <c r="S579" s="315"/>
      <c r="T579" s="315"/>
      <c r="U579" s="315"/>
      <c r="V579" s="315"/>
      <c r="W579" s="315"/>
      <c r="X579" s="315"/>
      <c r="Y579" s="315"/>
      <c r="Z579" s="315"/>
      <c r="AA579" s="315"/>
      <c r="AB579" s="315"/>
      <c r="AC579" s="315"/>
      <c r="AD579" s="315"/>
      <c r="AE579" s="315"/>
      <c r="AF579" s="315"/>
      <c r="AG579" s="315"/>
      <c r="AH579" s="315"/>
      <c r="AI579" s="315"/>
      <c r="AJ579" s="315"/>
      <c r="AK579" s="315"/>
      <c r="AL579" s="315"/>
      <c r="AM579" s="315"/>
      <c r="AN579" s="315"/>
      <c r="AO579" s="315"/>
      <c r="AP579" s="315"/>
      <c r="AQ579" s="315"/>
    </row>
    <row r="580" spans="4:43" ht="12.75" customHeight="1">
      <c r="E580" s="72"/>
      <c r="F580" s="252" t="s">
        <v>176</v>
      </c>
      <c r="G580" s="252"/>
      <c r="H580" s="252"/>
      <c r="I580" s="252"/>
      <c r="J580" s="252"/>
      <c r="K580" s="252"/>
      <c r="L580" s="252"/>
      <c r="M580" s="252"/>
      <c r="N580" s="252"/>
      <c r="O580" s="252"/>
      <c r="P580" s="252"/>
      <c r="Q580" s="252"/>
      <c r="R580" s="252"/>
      <c r="S580" s="252"/>
      <c r="T580" s="252"/>
      <c r="U580" s="252"/>
      <c r="V580" s="252"/>
      <c r="W580" s="252"/>
      <c r="X580" s="252"/>
      <c r="Y580" s="252"/>
      <c r="Z580" s="252"/>
      <c r="AA580" s="252"/>
      <c r="AB580" s="252"/>
      <c r="AC580" s="252"/>
      <c r="AD580" s="252"/>
      <c r="AE580" s="252"/>
      <c r="AF580" s="252"/>
      <c r="AG580" s="252"/>
      <c r="AH580" s="252"/>
      <c r="AI580" s="252"/>
      <c r="AJ580" s="252"/>
      <c r="AK580" s="252"/>
      <c r="AL580" s="252"/>
      <c r="AM580" s="252"/>
      <c r="AN580" s="252"/>
      <c r="AO580" s="252"/>
      <c r="AP580" s="252"/>
      <c r="AQ580" s="252"/>
    </row>
    <row r="581" spans="4:43">
      <c r="E581" s="72"/>
      <c r="F581" s="252"/>
      <c r="G581" s="252"/>
      <c r="H581" s="252"/>
      <c r="I581" s="252"/>
      <c r="J581" s="252"/>
      <c r="K581" s="252"/>
      <c r="L581" s="252"/>
      <c r="M581" s="252"/>
      <c r="N581" s="252"/>
      <c r="O581" s="252"/>
      <c r="P581" s="252"/>
      <c r="Q581" s="252"/>
      <c r="R581" s="252"/>
      <c r="S581" s="252"/>
      <c r="T581" s="252"/>
      <c r="U581" s="252"/>
      <c r="V581" s="252"/>
      <c r="W581" s="252"/>
      <c r="X581" s="252"/>
      <c r="Y581" s="252"/>
      <c r="Z581" s="252"/>
      <c r="AA581" s="252"/>
      <c r="AB581" s="252"/>
      <c r="AC581" s="252"/>
      <c r="AD581" s="252"/>
      <c r="AE581" s="252"/>
      <c r="AF581" s="252"/>
      <c r="AG581" s="252"/>
      <c r="AH581" s="252"/>
      <c r="AI581" s="252"/>
      <c r="AJ581" s="252"/>
      <c r="AK581" s="252"/>
      <c r="AL581" s="252"/>
      <c r="AM581" s="252"/>
      <c r="AN581" s="252"/>
      <c r="AO581" s="252"/>
      <c r="AP581" s="252"/>
      <c r="AQ581" s="252"/>
    </row>
    <row r="582" spans="4:43">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row>
    <row r="583" spans="4:43">
      <c r="E583" s="72"/>
      <c r="F583" s="252" t="s">
        <v>177</v>
      </c>
      <c r="G583" s="252"/>
      <c r="H583" s="252"/>
      <c r="I583" s="252"/>
      <c r="J583" s="252"/>
      <c r="K583" s="252"/>
      <c r="L583" s="252"/>
      <c r="M583" s="252"/>
      <c r="N583" s="252"/>
      <c r="O583" s="252"/>
      <c r="P583" s="252"/>
      <c r="Q583" s="252"/>
      <c r="R583" s="252"/>
      <c r="S583" s="252"/>
      <c r="T583" s="252"/>
      <c r="U583" s="252"/>
      <c r="V583" s="252"/>
      <c r="W583" s="252"/>
      <c r="X583" s="252"/>
      <c r="Y583" s="252"/>
      <c r="Z583" s="252"/>
      <c r="AA583" s="252"/>
      <c r="AB583" s="252"/>
      <c r="AC583" s="252"/>
      <c r="AD583" s="252"/>
      <c r="AE583" s="252"/>
      <c r="AF583" s="252"/>
      <c r="AG583" s="252"/>
      <c r="AH583" s="252"/>
      <c r="AI583" s="252"/>
      <c r="AJ583" s="252"/>
      <c r="AK583" s="252"/>
      <c r="AL583" s="252"/>
      <c r="AM583" s="252"/>
      <c r="AN583" s="252"/>
      <c r="AO583" s="252"/>
      <c r="AP583" s="252"/>
      <c r="AQ583" s="252"/>
    </row>
    <row r="584" spans="4:43">
      <c r="E584" s="72"/>
      <c r="F584" s="252"/>
      <c r="G584" s="252"/>
      <c r="H584" s="252"/>
      <c r="I584" s="252"/>
      <c r="J584" s="252"/>
      <c r="K584" s="252"/>
      <c r="L584" s="252"/>
      <c r="M584" s="252"/>
      <c r="N584" s="252"/>
      <c r="O584" s="252"/>
      <c r="P584" s="252"/>
      <c r="Q584" s="252"/>
      <c r="R584" s="252"/>
      <c r="S584" s="252"/>
      <c r="T584" s="252"/>
      <c r="U584" s="252"/>
      <c r="V584" s="252"/>
      <c r="W584" s="252"/>
      <c r="X584" s="252"/>
      <c r="Y584" s="252"/>
      <c r="Z584" s="252"/>
      <c r="AA584" s="252"/>
      <c r="AB584" s="252"/>
      <c r="AC584" s="252"/>
      <c r="AD584" s="252"/>
      <c r="AE584" s="252"/>
      <c r="AF584" s="252"/>
      <c r="AG584" s="252"/>
      <c r="AH584" s="252"/>
      <c r="AI584" s="252"/>
      <c r="AJ584" s="252"/>
      <c r="AK584" s="252"/>
      <c r="AL584" s="252"/>
      <c r="AM584" s="252"/>
      <c r="AN584" s="252"/>
      <c r="AO584" s="252"/>
      <c r="AP584" s="252"/>
      <c r="AQ584" s="252"/>
    </row>
    <row r="585" spans="4:43">
      <c r="E585" s="72"/>
      <c r="F585" s="252"/>
      <c r="G585" s="252"/>
      <c r="H585" s="252"/>
      <c r="I585" s="252"/>
      <c r="J585" s="252"/>
      <c r="K585" s="252"/>
      <c r="L585" s="252"/>
      <c r="M585" s="252"/>
      <c r="N585" s="252"/>
      <c r="O585" s="252"/>
      <c r="P585" s="252"/>
      <c r="Q585" s="252"/>
      <c r="R585" s="252"/>
      <c r="S585" s="252"/>
      <c r="T585" s="252"/>
      <c r="U585" s="252"/>
      <c r="V585" s="252"/>
      <c r="W585" s="252"/>
      <c r="X585" s="252"/>
      <c r="Y585" s="252"/>
      <c r="Z585" s="252"/>
      <c r="AA585" s="252"/>
      <c r="AB585" s="252"/>
      <c r="AC585" s="252"/>
      <c r="AD585" s="252"/>
      <c r="AE585" s="252"/>
      <c r="AF585" s="252"/>
      <c r="AG585" s="252"/>
      <c r="AH585" s="252"/>
      <c r="AI585" s="252"/>
      <c r="AJ585" s="252"/>
      <c r="AK585" s="252"/>
      <c r="AL585" s="252"/>
      <c r="AM585" s="252"/>
      <c r="AN585" s="252"/>
      <c r="AO585" s="252"/>
      <c r="AP585" s="252"/>
      <c r="AQ585" s="252"/>
    </row>
    <row r="586" spans="4:43">
      <c r="E586" s="72"/>
      <c r="F586" s="252"/>
      <c r="G586" s="252"/>
      <c r="H586" s="252"/>
      <c r="I586" s="252"/>
      <c r="J586" s="252"/>
      <c r="K586" s="252"/>
      <c r="L586" s="252"/>
      <c r="M586" s="252"/>
      <c r="N586" s="252"/>
      <c r="O586" s="252"/>
      <c r="P586" s="252"/>
      <c r="Q586" s="252"/>
      <c r="R586" s="252"/>
      <c r="S586" s="252"/>
      <c r="T586" s="252"/>
      <c r="U586" s="252"/>
      <c r="V586" s="252"/>
      <c r="W586" s="252"/>
      <c r="X586" s="252"/>
      <c r="Y586" s="252"/>
      <c r="Z586" s="252"/>
      <c r="AA586" s="252"/>
      <c r="AB586" s="252"/>
      <c r="AC586" s="252"/>
      <c r="AD586" s="252"/>
      <c r="AE586" s="252"/>
      <c r="AF586" s="252"/>
      <c r="AG586" s="252"/>
      <c r="AH586" s="252"/>
      <c r="AI586" s="252"/>
      <c r="AJ586" s="252"/>
      <c r="AK586" s="252"/>
      <c r="AL586" s="252"/>
      <c r="AM586" s="252"/>
      <c r="AN586" s="252"/>
      <c r="AO586" s="252"/>
      <c r="AP586" s="252"/>
      <c r="AQ586" s="252"/>
    </row>
    <row r="587" spans="4:43">
      <c r="E587" s="72"/>
      <c r="F587" s="252"/>
      <c r="G587" s="252"/>
      <c r="H587" s="252"/>
      <c r="I587" s="252"/>
      <c r="J587" s="252"/>
      <c r="K587" s="252"/>
      <c r="L587" s="252"/>
      <c r="M587" s="252"/>
      <c r="N587" s="252"/>
      <c r="O587" s="252"/>
      <c r="P587" s="252"/>
      <c r="Q587" s="252"/>
      <c r="R587" s="252"/>
      <c r="S587" s="252"/>
      <c r="T587" s="252"/>
      <c r="U587" s="252"/>
      <c r="V587" s="252"/>
      <c r="W587" s="252"/>
      <c r="X587" s="252"/>
      <c r="Y587" s="252"/>
      <c r="Z587" s="252"/>
      <c r="AA587" s="252"/>
      <c r="AB587" s="252"/>
      <c r="AC587" s="252"/>
      <c r="AD587" s="252"/>
      <c r="AE587" s="252"/>
      <c r="AF587" s="252"/>
      <c r="AG587" s="252"/>
      <c r="AH587" s="252"/>
      <c r="AI587" s="252"/>
      <c r="AJ587" s="252"/>
      <c r="AK587" s="252"/>
      <c r="AL587" s="252"/>
      <c r="AM587" s="252"/>
      <c r="AN587" s="252"/>
      <c r="AO587" s="252"/>
      <c r="AP587" s="252"/>
      <c r="AQ587" s="252"/>
    </row>
    <row r="588" spans="4:43">
      <c r="E588" s="72"/>
      <c r="F588" s="252"/>
      <c r="G588" s="252"/>
      <c r="H588" s="252"/>
      <c r="I588" s="252"/>
      <c r="J588" s="252"/>
      <c r="K588" s="252"/>
      <c r="L588" s="252"/>
      <c r="M588" s="252"/>
      <c r="N588" s="252"/>
      <c r="O588" s="252"/>
      <c r="P588" s="252"/>
      <c r="Q588" s="252"/>
      <c r="R588" s="252"/>
      <c r="S588" s="252"/>
      <c r="T588" s="252"/>
      <c r="U588" s="252"/>
      <c r="V588" s="252"/>
      <c r="W588" s="252"/>
      <c r="X588" s="252"/>
      <c r="Y588" s="252"/>
      <c r="Z588" s="252"/>
      <c r="AA588" s="252"/>
      <c r="AB588" s="252"/>
      <c r="AC588" s="252"/>
      <c r="AD588" s="252"/>
      <c r="AE588" s="252"/>
      <c r="AF588" s="252"/>
      <c r="AG588" s="252"/>
      <c r="AH588" s="252"/>
      <c r="AI588" s="252"/>
      <c r="AJ588" s="252"/>
      <c r="AK588" s="252"/>
      <c r="AL588" s="252"/>
      <c r="AM588" s="252"/>
      <c r="AN588" s="252"/>
      <c r="AO588" s="252"/>
      <c r="AP588" s="252"/>
      <c r="AQ588" s="252"/>
    </row>
    <row r="589" spans="4:43">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row>
    <row r="590" spans="4:43" ht="12.75" customHeight="1">
      <c r="E590" s="72"/>
      <c r="F590" s="252" t="s">
        <v>178</v>
      </c>
      <c r="G590" s="252"/>
      <c r="H590" s="252"/>
      <c r="I590" s="252"/>
      <c r="J590" s="252"/>
      <c r="K590" s="252"/>
      <c r="L590" s="252"/>
      <c r="M590" s="252"/>
      <c r="N590" s="252"/>
      <c r="O590" s="252"/>
      <c r="P590" s="252"/>
      <c r="Q590" s="252"/>
      <c r="R590" s="252"/>
      <c r="S590" s="252"/>
      <c r="T590" s="252"/>
      <c r="U590" s="252"/>
      <c r="V590" s="252"/>
      <c r="W590" s="252"/>
      <c r="X590" s="252"/>
      <c r="Y590" s="252"/>
      <c r="Z590" s="252"/>
      <c r="AA590" s="252"/>
      <c r="AB590" s="252"/>
      <c r="AC590" s="252"/>
      <c r="AD590" s="252"/>
      <c r="AE590" s="252"/>
      <c r="AF590" s="252"/>
      <c r="AG590" s="252"/>
      <c r="AH590" s="252"/>
      <c r="AI590" s="252"/>
      <c r="AJ590" s="252"/>
      <c r="AK590" s="252"/>
      <c r="AL590" s="252"/>
      <c r="AM590" s="252"/>
      <c r="AN590" s="252"/>
      <c r="AO590" s="252"/>
      <c r="AP590" s="252"/>
      <c r="AQ590" s="252"/>
    </row>
    <row r="591" spans="4:43">
      <c r="E591" s="72"/>
      <c r="F591" s="252"/>
      <c r="G591" s="252"/>
      <c r="H591" s="252"/>
      <c r="I591" s="252"/>
      <c r="J591" s="252"/>
      <c r="K591" s="252"/>
      <c r="L591" s="252"/>
      <c r="M591" s="252"/>
      <c r="N591" s="252"/>
      <c r="O591" s="252"/>
      <c r="P591" s="252"/>
      <c r="Q591" s="252"/>
      <c r="R591" s="252"/>
      <c r="S591" s="252"/>
      <c r="T591" s="252"/>
      <c r="U591" s="252"/>
      <c r="V591" s="252"/>
      <c r="W591" s="252"/>
      <c r="X591" s="252"/>
      <c r="Y591" s="252"/>
      <c r="Z591" s="252"/>
      <c r="AA591" s="252"/>
      <c r="AB591" s="252"/>
      <c r="AC591" s="252"/>
      <c r="AD591" s="252"/>
      <c r="AE591" s="252"/>
      <c r="AF591" s="252"/>
      <c r="AG591" s="252"/>
      <c r="AH591" s="252"/>
      <c r="AI591" s="252"/>
      <c r="AJ591" s="252"/>
      <c r="AK591" s="252"/>
      <c r="AL591" s="252"/>
      <c r="AM591" s="252"/>
      <c r="AN591" s="252"/>
      <c r="AO591" s="252"/>
      <c r="AP591" s="252"/>
      <c r="AQ591" s="252"/>
    </row>
    <row r="592" spans="4:43">
      <c r="E592" s="72"/>
      <c r="F592" s="252"/>
      <c r="G592" s="252"/>
      <c r="H592" s="252"/>
      <c r="I592" s="252"/>
      <c r="J592" s="252"/>
      <c r="K592" s="252"/>
      <c r="L592" s="252"/>
      <c r="M592" s="252"/>
      <c r="N592" s="252"/>
      <c r="O592" s="252"/>
      <c r="P592" s="252"/>
      <c r="Q592" s="252"/>
      <c r="R592" s="252"/>
      <c r="S592" s="252"/>
      <c r="T592" s="252"/>
      <c r="U592" s="252"/>
      <c r="V592" s="252"/>
      <c r="W592" s="252"/>
      <c r="X592" s="252"/>
      <c r="Y592" s="252"/>
      <c r="Z592" s="252"/>
      <c r="AA592" s="252"/>
      <c r="AB592" s="252"/>
      <c r="AC592" s="252"/>
      <c r="AD592" s="252"/>
      <c r="AE592" s="252"/>
      <c r="AF592" s="252"/>
      <c r="AG592" s="252"/>
      <c r="AH592" s="252"/>
      <c r="AI592" s="252"/>
      <c r="AJ592" s="252"/>
      <c r="AK592" s="252"/>
      <c r="AL592" s="252"/>
      <c r="AM592" s="252"/>
      <c r="AN592" s="252"/>
      <c r="AO592" s="252"/>
      <c r="AP592" s="252"/>
      <c r="AQ592" s="252"/>
    </row>
    <row r="593" spans="5:43">
      <c r="E593" s="72"/>
      <c r="F593" s="252"/>
      <c r="G593" s="252"/>
      <c r="H593" s="252"/>
      <c r="I593" s="252"/>
      <c r="J593" s="252"/>
      <c r="K593" s="252"/>
      <c r="L593" s="252"/>
      <c r="M593" s="252"/>
      <c r="N593" s="252"/>
      <c r="O593" s="252"/>
      <c r="P593" s="252"/>
      <c r="Q593" s="252"/>
      <c r="R593" s="252"/>
      <c r="S593" s="252"/>
      <c r="T593" s="252"/>
      <c r="U593" s="252"/>
      <c r="V593" s="252"/>
      <c r="W593" s="252"/>
      <c r="X593" s="252"/>
      <c r="Y593" s="252"/>
      <c r="Z593" s="252"/>
      <c r="AA593" s="252"/>
      <c r="AB593" s="252"/>
      <c r="AC593" s="252"/>
      <c r="AD593" s="252"/>
      <c r="AE593" s="252"/>
      <c r="AF593" s="252"/>
      <c r="AG593" s="252"/>
      <c r="AH593" s="252"/>
      <c r="AI593" s="252"/>
      <c r="AJ593" s="252"/>
      <c r="AK593" s="252"/>
      <c r="AL593" s="252"/>
      <c r="AM593" s="252"/>
      <c r="AN593" s="252"/>
      <c r="AO593" s="252"/>
      <c r="AP593" s="252"/>
      <c r="AQ593" s="252"/>
    </row>
    <row r="594" spans="5:43">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row>
    <row r="595" spans="5:43">
      <c r="E595" s="72"/>
      <c r="F595" s="252" t="s">
        <v>179</v>
      </c>
      <c r="G595" s="252"/>
      <c r="H595" s="252"/>
      <c r="I595" s="252"/>
      <c r="J595" s="252"/>
      <c r="K595" s="252"/>
      <c r="L595" s="252"/>
      <c r="M595" s="252"/>
      <c r="N595" s="252"/>
      <c r="O595" s="252"/>
      <c r="P595" s="252"/>
      <c r="Q595" s="252"/>
      <c r="R595" s="252"/>
      <c r="S595" s="252"/>
      <c r="T595" s="252"/>
      <c r="U595" s="252"/>
      <c r="V595" s="252"/>
      <c r="W595" s="252"/>
      <c r="X595" s="252"/>
      <c r="Y595" s="252"/>
      <c r="Z595" s="252"/>
      <c r="AA595" s="252"/>
      <c r="AB595" s="252"/>
      <c r="AC595" s="252"/>
      <c r="AD595" s="252"/>
      <c r="AE595" s="252"/>
      <c r="AF595" s="252"/>
      <c r="AG595" s="252"/>
      <c r="AH595" s="252"/>
      <c r="AI595" s="252"/>
      <c r="AJ595" s="252"/>
      <c r="AK595" s="252"/>
      <c r="AL595" s="252"/>
      <c r="AM595" s="252"/>
      <c r="AN595" s="252"/>
      <c r="AO595" s="252"/>
      <c r="AP595" s="252"/>
      <c r="AQ595" s="252"/>
    </row>
    <row r="596" spans="5:43">
      <c r="E596" s="72"/>
      <c r="F596" s="252"/>
      <c r="G596" s="252"/>
      <c r="H596" s="252"/>
      <c r="I596" s="252"/>
      <c r="J596" s="252"/>
      <c r="K596" s="252"/>
      <c r="L596" s="252"/>
      <c r="M596" s="252"/>
      <c r="N596" s="252"/>
      <c r="O596" s="252"/>
      <c r="P596" s="252"/>
      <c r="Q596" s="252"/>
      <c r="R596" s="252"/>
      <c r="S596" s="252"/>
      <c r="T596" s="252"/>
      <c r="U596" s="252"/>
      <c r="V596" s="252"/>
      <c r="W596" s="252"/>
      <c r="X596" s="252"/>
      <c r="Y596" s="252"/>
      <c r="Z596" s="252"/>
      <c r="AA596" s="252"/>
      <c r="AB596" s="252"/>
      <c r="AC596" s="252"/>
      <c r="AD596" s="252"/>
      <c r="AE596" s="252"/>
      <c r="AF596" s="252"/>
      <c r="AG596" s="252"/>
      <c r="AH596" s="252"/>
      <c r="AI596" s="252"/>
      <c r="AJ596" s="252"/>
      <c r="AK596" s="252"/>
      <c r="AL596" s="252"/>
      <c r="AM596" s="252"/>
      <c r="AN596" s="252"/>
      <c r="AO596" s="252"/>
      <c r="AP596" s="252"/>
      <c r="AQ596" s="252"/>
    </row>
    <row r="597" spans="5:43">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row>
    <row r="598" spans="5:43" ht="12.75" customHeight="1">
      <c r="E598" s="72"/>
      <c r="F598" s="323" t="s">
        <v>180</v>
      </c>
      <c r="G598" s="323"/>
      <c r="H598" s="323"/>
      <c r="I598" s="323"/>
      <c r="J598" s="323"/>
      <c r="K598" s="323"/>
      <c r="L598" s="323"/>
      <c r="M598" s="323"/>
      <c r="N598" s="323"/>
      <c r="O598" s="323"/>
      <c r="P598" s="323"/>
      <c r="Q598" s="323"/>
      <c r="R598" s="323"/>
      <c r="S598" s="323"/>
      <c r="T598" s="323"/>
      <c r="U598" s="323"/>
      <c r="V598" s="323"/>
      <c r="W598" s="75"/>
      <c r="X598" s="75"/>
      <c r="Y598" s="75"/>
      <c r="Z598" s="75"/>
      <c r="AA598" s="72"/>
      <c r="AB598" s="72"/>
      <c r="AC598" s="323" t="s">
        <v>181</v>
      </c>
      <c r="AD598" s="323"/>
      <c r="AE598" s="323"/>
      <c r="AF598" s="323"/>
      <c r="AG598" s="323"/>
      <c r="AH598" s="323"/>
      <c r="AI598" s="323"/>
      <c r="AJ598" s="323"/>
      <c r="AK598" s="323"/>
      <c r="AL598" s="323"/>
      <c r="AM598" s="323"/>
      <c r="AN598" s="72"/>
      <c r="AO598" s="72"/>
      <c r="AP598" s="72"/>
      <c r="AQ598" s="72"/>
    </row>
    <row r="599" spans="5:43">
      <c r="E599" s="72"/>
      <c r="F599" s="320" t="s">
        <v>182</v>
      </c>
      <c r="G599" s="320"/>
      <c r="H599" s="320"/>
      <c r="I599" s="320"/>
      <c r="J599" s="320"/>
      <c r="K599" s="320"/>
      <c r="L599" s="320"/>
      <c r="M599" s="320"/>
      <c r="N599" s="320"/>
      <c r="O599" s="320"/>
      <c r="P599" s="320"/>
      <c r="Q599" s="320"/>
      <c r="R599" s="320"/>
      <c r="S599" s="320"/>
      <c r="T599" s="320"/>
      <c r="U599" s="320"/>
      <c r="V599" s="320"/>
      <c r="W599" s="75"/>
      <c r="X599" s="75"/>
      <c r="Y599" s="75"/>
      <c r="Z599" s="75"/>
      <c r="AA599" s="72"/>
      <c r="AB599" s="72"/>
      <c r="AC599" s="321" t="s">
        <v>183</v>
      </c>
      <c r="AD599" s="321"/>
      <c r="AE599" s="321"/>
      <c r="AF599" s="321"/>
      <c r="AG599" s="321"/>
      <c r="AH599" s="321"/>
      <c r="AI599" s="321"/>
      <c r="AJ599" s="321"/>
      <c r="AK599" s="321"/>
      <c r="AL599" s="321"/>
      <c r="AM599" s="321"/>
      <c r="AN599" s="72"/>
      <c r="AO599" s="72"/>
      <c r="AP599" s="72"/>
      <c r="AQ599" s="72"/>
    </row>
    <row r="600" spans="5:43">
      <c r="E600" s="72"/>
      <c r="F600" s="320" t="s">
        <v>184</v>
      </c>
      <c r="G600" s="320"/>
      <c r="H600" s="320"/>
      <c r="I600" s="320"/>
      <c r="J600" s="320"/>
      <c r="K600" s="320"/>
      <c r="L600" s="320"/>
      <c r="M600" s="320"/>
      <c r="N600" s="320"/>
      <c r="O600" s="320"/>
      <c r="P600" s="320"/>
      <c r="Q600" s="320"/>
      <c r="R600" s="320"/>
      <c r="S600" s="320"/>
      <c r="T600" s="320"/>
      <c r="U600" s="320"/>
      <c r="V600" s="320"/>
      <c r="W600" s="75"/>
      <c r="X600" s="75"/>
      <c r="Y600" s="75"/>
      <c r="Z600" s="75"/>
      <c r="AA600" s="72"/>
      <c r="AB600" s="72"/>
      <c r="AC600" s="326" t="s">
        <v>185</v>
      </c>
      <c r="AD600" s="326"/>
      <c r="AE600" s="326"/>
      <c r="AF600" s="326"/>
      <c r="AG600" s="326"/>
      <c r="AH600" s="326"/>
      <c r="AI600" s="326"/>
      <c r="AJ600" s="326"/>
      <c r="AK600" s="326"/>
      <c r="AL600" s="326"/>
      <c r="AM600" s="326"/>
      <c r="AN600" s="72"/>
      <c r="AO600" s="72"/>
      <c r="AP600" s="72"/>
      <c r="AQ600" s="72"/>
    </row>
    <row r="601" spans="5:43">
      <c r="E601" s="72"/>
      <c r="F601" s="320" t="s">
        <v>186</v>
      </c>
      <c r="G601" s="320"/>
      <c r="H601" s="320"/>
      <c r="I601" s="320"/>
      <c r="J601" s="320"/>
      <c r="K601" s="320"/>
      <c r="L601" s="320"/>
      <c r="M601" s="320"/>
      <c r="N601" s="320"/>
      <c r="O601" s="320"/>
      <c r="P601" s="320"/>
      <c r="Q601" s="320"/>
      <c r="R601" s="320"/>
      <c r="S601" s="320"/>
      <c r="T601" s="320"/>
      <c r="U601" s="320"/>
      <c r="V601" s="320"/>
      <c r="W601" s="75"/>
      <c r="X601" s="75"/>
      <c r="Y601" s="75"/>
      <c r="Z601" s="75"/>
      <c r="AA601" s="72"/>
      <c r="AB601" s="72"/>
      <c r="AC601" s="326" t="s">
        <v>187</v>
      </c>
      <c r="AD601" s="326"/>
      <c r="AE601" s="326"/>
      <c r="AF601" s="326"/>
      <c r="AG601" s="326"/>
      <c r="AH601" s="326"/>
      <c r="AI601" s="326"/>
      <c r="AJ601" s="326"/>
      <c r="AK601" s="326"/>
      <c r="AL601" s="326"/>
      <c r="AM601" s="326"/>
      <c r="AN601" s="72"/>
      <c r="AO601" s="72"/>
      <c r="AP601" s="72"/>
      <c r="AQ601" s="71"/>
    </row>
    <row r="602" spans="5:43" hidden="1" outlineLevel="1">
      <c r="E602" s="72"/>
      <c r="F602" s="320" t="s">
        <v>188</v>
      </c>
      <c r="G602" s="320"/>
      <c r="H602" s="320"/>
      <c r="I602" s="320"/>
      <c r="J602" s="320"/>
      <c r="K602" s="320"/>
      <c r="L602" s="320"/>
      <c r="M602" s="320"/>
      <c r="N602" s="320"/>
      <c r="O602" s="320"/>
      <c r="P602" s="320"/>
      <c r="Q602" s="320"/>
      <c r="R602" s="320"/>
      <c r="S602" s="320"/>
      <c r="T602" s="320"/>
      <c r="U602" s="320"/>
      <c r="V602" s="320"/>
      <c r="W602" s="75"/>
      <c r="X602" s="75"/>
      <c r="Y602" s="75"/>
      <c r="Z602" s="75"/>
      <c r="AA602" s="72"/>
      <c r="AB602" s="72"/>
      <c r="AC602" s="325" t="s">
        <v>189</v>
      </c>
      <c r="AD602" s="325"/>
      <c r="AE602" s="325"/>
      <c r="AF602" s="325"/>
      <c r="AG602" s="325"/>
      <c r="AH602" s="325"/>
      <c r="AI602" s="325"/>
      <c r="AJ602" s="325"/>
      <c r="AK602" s="325"/>
      <c r="AL602" s="325"/>
      <c r="AM602" s="325"/>
      <c r="AN602" s="76"/>
      <c r="AO602" s="76"/>
      <c r="AP602" s="76"/>
      <c r="AQ602" s="71"/>
    </row>
    <row r="603" spans="5:43" collapsed="1">
      <c r="E603" s="72"/>
      <c r="F603" s="320" t="s">
        <v>190</v>
      </c>
      <c r="G603" s="320"/>
      <c r="H603" s="320"/>
      <c r="I603" s="320"/>
      <c r="J603" s="320"/>
      <c r="K603" s="320"/>
      <c r="L603" s="320"/>
      <c r="M603" s="320"/>
      <c r="N603" s="320"/>
      <c r="O603" s="320"/>
      <c r="P603" s="320"/>
      <c r="Q603" s="320"/>
      <c r="R603" s="320"/>
      <c r="S603" s="320"/>
      <c r="T603" s="320"/>
      <c r="U603" s="320"/>
      <c r="V603" s="320"/>
      <c r="W603" s="75"/>
      <c r="X603" s="75"/>
      <c r="Y603" s="75"/>
      <c r="Z603" s="75"/>
      <c r="AA603" s="72"/>
      <c r="AB603" s="72"/>
      <c r="AC603" s="325" t="s">
        <v>191</v>
      </c>
      <c r="AD603" s="325"/>
      <c r="AE603" s="325"/>
      <c r="AF603" s="325"/>
      <c r="AG603" s="325"/>
      <c r="AH603" s="325"/>
      <c r="AI603" s="325"/>
      <c r="AJ603" s="325"/>
      <c r="AK603" s="325"/>
      <c r="AL603" s="325"/>
      <c r="AM603" s="325"/>
      <c r="AN603" s="76"/>
      <c r="AO603" s="76"/>
      <c r="AP603" s="76"/>
      <c r="AQ603" s="71"/>
    </row>
    <row r="604" spans="5:43">
      <c r="E604" s="72"/>
      <c r="F604" s="320" t="s">
        <v>192</v>
      </c>
      <c r="G604" s="320"/>
      <c r="H604" s="320"/>
      <c r="I604" s="320"/>
      <c r="J604" s="320"/>
      <c r="K604" s="320"/>
      <c r="L604" s="320"/>
      <c r="M604" s="320"/>
      <c r="N604" s="320"/>
      <c r="O604" s="320"/>
      <c r="P604" s="320"/>
      <c r="Q604" s="320"/>
      <c r="R604" s="320"/>
      <c r="S604" s="320"/>
      <c r="T604" s="320"/>
      <c r="U604" s="320"/>
      <c r="V604" s="320"/>
      <c r="W604" s="75"/>
      <c r="X604" s="75"/>
      <c r="Y604" s="75"/>
      <c r="Z604" s="75"/>
      <c r="AA604" s="72"/>
      <c r="AB604" s="72"/>
      <c r="AC604" s="325" t="s">
        <v>193</v>
      </c>
      <c r="AD604" s="325"/>
      <c r="AE604" s="325"/>
      <c r="AF604" s="325"/>
      <c r="AG604" s="325"/>
      <c r="AH604" s="325"/>
      <c r="AI604" s="325"/>
      <c r="AJ604" s="325"/>
      <c r="AK604" s="325"/>
      <c r="AL604" s="325"/>
      <c r="AM604" s="325"/>
      <c r="AN604" s="76"/>
      <c r="AO604" s="76"/>
      <c r="AP604" s="76"/>
      <c r="AQ604" s="71"/>
    </row>
    <row r="605" spans="5:43" ht="12.75" customHeight="1">
      <c r="E605" s="72"/>
      <c r="F605" s="328" t="s">
        <v>194</v>
      </c>
      <c r="G605" s="328"/>
      <c r="H605" s="328"/>
      <c r="I605" s="328"/>
      <c r="J605" s="328"/>
      <c r="K605" s="328"/>
      <c r="L605" s="328"/>
      <c r="M605" s="328"/>
      <c r="N605" s="328"/>
      <c r="O605" s="328"/>
      <c r="P605" s="328"/>
      <c r="Q605" s="328"/>
      <c r="R605" s="328"/>
      <c r="S605" s="328"/>
      <c r="T605" s="328"/>
      <c r="U605" s="328"/>
      <c r="V605" s="328"/>
      <c r="W605" s="72"/>
      <c r="X605" s="72"/>
      <c r="Y605" s="72"/>
      <c r="Z605" s="72"/>
      <c r="AA605" s="72"/>
      <c r="AB605" s="72"/>
      <c r="AC605" s="325" t="s">
        <v>183</v>
      </c>
      <c r="AD605" s="325"/>
      <c r="AE605" s="325"/>
      <c r="AF605" s="325"/>
      <c r="AG605" s="325"/>
      <c r="AH605" s="325"/>
      <c r="AI605" s="325"/>
      <c r="AJ605" s="325"/>
      <c r="AK605" s="325"/>
      <c r="AL605" s="325"/>
      <c r="AM605" s="325"/>
      <c r="AN605" s="72"/>
      <c r="AO605" s="72"/>
      <c r="AP605" s="72"/>
      <c r="AQ605" s="72"/>
    </row>
    <row r="606" spans="5:43">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6"/>
      <c r="AD606" s="76"/>
      <c r="AE606" s="76"/>
      <c r="AF606" s="76"/>
      <c r="AG606" s="76"/>
      <c r="AH606" s="76"/>
      <c r="AI606" s="76"/>
      <c r="AJ606" s="76"/>
      <c r="AK606" s="76"/>
      <c r="AL606" s="76"/>
      <c r="AM606" s="76"/>
      <c r="AN606" s="72"/>
      <c r="AO606" s="72"/>
      <c r="AP606" s="72"/>
      <c r="AQ606" s="72"/>
    </row>
    <row r="607" spans="5:43">
      <c r="E607" s="72"/>
      <c r="F607" s="252" t="s">
        <v>195</v>
      </c>
      <c r="G607" s="252"/>
      <c r="H607" s="252"/>
      <c r="I607" s="252"/>
      <c r="J607" s="252"/>
      <c r="K607" s="252"/>
      <c r="L607" s="252"/>
      <c r="M607" s="252"/>
      <c r="N607" s="252"/>
      <c r="O607" s="252"/>
      <c r="P607" s="252"/>
      <c r="Q607" s="252"/>
      <c r="R607" s="252"/>
      <c r="S607" s="252"/>
      <c r="T607" s="252"/>
      <c r="U607" s="252"/>
      <c r="V607" s="252"/>
      <c r="W607" s="252"/>
      <c r="X607" s="252"/>
      <c r="Y607" s="252"/>
      <c r="Z607" s="252"/>
      <c r="AA607" s="252"/>
      <c r="AB607" s="252"/>
      <c r="AC607" s="252"/>
      <c r="AD607" s="252"/>
      <c r="AE607" s="252"/>
      <c r="AF607" s="252"/>
      <c r="AG607" s="252"/>
      <c r="AH607" s="252"/>
      <c r="AI607" s="252"/>
      <c r="AJ607" s="252"/>
      <c r="AK607" s="252"/>
      <c r="AL607" s="252"/>
      <c r="AM607" s="252"/>
      <c r="AN607" s="252"/>
      <c r="AO607" s="252"/>
      <c r="AP607" s="252"/>
      <c r="AQ607" s="252"/>
    </row>
    <row r="608" spans="5:43">
      <c r="E608" s="72"/>
      <c r="F608" s="252"/>
      <c r="G608" s="252"/>
      <c r="H608" s="252"/>
      <c r="I608" s="252"/>
      <c r="J608" s="252"/>
      <c r="K608" s="252"/>
      <c r="L608" s="252"/>
      <c r="M608" s="252"/>
      <c r="N608" s="252"/>
      <c r="O608" s="252"/>
      <c r="P608" s="252"/>
      <c r="Q608" s="252"/>
      <c r="R608" s="252"/>
      <c r="S608" s="252"/>
      <c r="T608" s="252"/>
      <c r="U608" s="252"/>
      <c r="V608" s="252"/>
      <c r="W608" s="252"/>
      <c r="X608" s="252"/>
      <c r="Y608" s="252"/>
      <c r="Z608" s="252"/>
      <c r="AA608" s="252"/>
      <c r="AB608" s="252"/>
      <c r="AC608" s="252"/>
      <c r="AD608" s="252"/>
      <c r="AE608" s="252"/>
      <c r="AF608" s="252"/>
      <c r="AG608" s="252"/>
      <c r="AH608" s="252"/>
      <c r="AI608" s="252"/>
      <c r="AJ608" s="252"/>
      <c r="AK608" s="252"/>
      <c r="AL608" s="252"/>
      <c r="AM608" s="252"/>
      <c r="AN608" s="252"/>
      <c r="AO608" s="252"/>
      <c r="AP608" s="252"/>
      <c r="AQ608" s="252"/>
    </row>
    <row r="609" spans="1:43">
      <c r="E609" s="72"/>
      <c r="F609" s="252"/>
      <c r="G609" s="252"/>
      <c r="H609" s="252"/>
      <c r="I609" s="252"/>
      <c r="J609" s="252"/>
      <c r="K609" s="252"/>
      <c r="L609" s="252"/>
      <c r="M609" s="252"/>
      <c r="N609" s="252"/>
      <c r="O609" s="252"/>
      <c r="P609" s="252"/>
      <c r="Q609" s="252"/>
      <c r="R609" s="252"/>
      <c r="S609" s="252"/>
      <c r="T609" s="252"/>
      <c r="U609" s="252"/>
      <c r="V609" s="252"/>
      <c r="W609" s="252"/>
      <c r="X609" s="252"/>
      <c r="Y609" s="252"/>
      <c r="Z609" s="252"/>
      <c r="AA609" s="252"/>
      <c r="AB609" s="252"/>
      <c r="AC609" s="252"/>
      <c r="AD609" s="252"/>
      <c r="AE609" s="252"/>
      <c r="AF609" s="252"/>
      <c r="AG609" s="252"/>
      <c r="AH609" s="252"/>
      <c r="AI609" s="252"/>
      <c r="AJ609" s="252"/>
      <c r="AK609" s="252"/>
      <c r="AL609" s="252"/>
      <c r="AM609" s="252"/>
      <c r="AN609" s="252"/>
      <c r="AO609" s="252"/>
      <c r="AP609" s="252"/>
      <c r="AQ609" s="252"/>
    </row>
    <row r="610" spans="1:43">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row>
    <row r="611" spans="1:43" ht="12.75" customHeight="1">
      <c r="E611" s="72"/>
      <c r="F611" s="252" t="s">
        <v>196</v>
      </c>
      <c r="G611" s="252"/>
      <c r="H611" s="252"/>
      <c r="I611" s="252"/>
      <c r="J611" s="252"/>
      <c r="K611" s="252"/>
      <c r="L611" s="252"/>
      <c r="M611" s="252"/>
      <c r="N611" s="252"/>
      <c r="O611" s="252"/>
      <c r="P611" s="252"/>
      <c r="Q611" s="252"/>
      <c r="R611" s="252"/>
      <c r="S611" s="252"/>
      <c r="T611" s="252"/>
      <c r="U611" s="252"/>
      <c r="V611" s="252"/>
      <c r="W611" s="252"/>
      <c r="X611" s="252"/>
      <c r="Y611" s="252"/>
      <c r="Z611" s="252"/>
      <c r="AA611" s="252"/>
      <c r="AB611" s="252"/>
      <c r="AC611" s="252"/>
      <c r="AD611" s="252"/>
      <c r="AE611" s="252"/>
      <c r="AF611" s="252"/>
      <c r="AG611" s="252"/>
      <c r="AH611" s="252"/>
      <c r="AI611" s="252"/>
      <c r="AJ611" s="252"/>
      <c r="AK611" s="252"/>
      <c r="AL611" s="252"/>
      <c r="AM611" s="252"/>
      <c r="AN611" s="252"/>
      <c r="AO611" s="252"/>
      <c r="AP611" s="252"/>
      <c r="AQ611" s="252"/>
    </row>
    <row r="612" spans="1:43">
      <c r="E612" s="72"/>
      <c r="F612" s="252"/>
      <c r="G612" s="252"/>
      <c r="H612" s="252"/>
      <c r="I612" s="252"/>
      <c r="J612" s="252"/>
      <c r="K612" s="252"/>
      <c r="L612" s="252"/>
      <c r="M612" s="252"/>
      <c r="N612" s="252"/>
      <c r="O612" s="252"/>
      <c r="P612" s="252"/>
      <c r="Q612" s="252"/>
      <c r="R612" s="252"/>
      <c r="S612" s="252"/>
      <c r="T612" s="252"/>
      <c r="U612" s="252"/>
      <c r="V612" s="252"/>
      <c r="W612" s="252"/>
      <c r="X612" s="252"/>
      <c r="Y612" s="252"/>
      <c r="Z612" s="252"/>
      <c r="AA612" s="252"/>
      <c r="AB612" s="252"/>
      <c r="AC612" s="252"/>
      <c r="AD612" s="252"/>
      <c r="AE612" s="252"/>
      <c r="AF612" s="252"/>
      <c r="AG612" s="252"/>
      <c r="AH612" s="252"/>
      <c r="AI612" s="252"/>
      <c r="AJ612" s="252"/>
      <c r="AK612" s="252"/>
      <c r="AL612" s="252"/>
      <c r="AM612" s="252"/>
      <c r="AN612" s="252"/>
      <c r="AO612" s="252"/>
      <c r="AP612" s="252"/>
      <c r="AQ612" s="252"/>
    </row>
    <row r="613" spans="1:43" ht="12.75" customHeight="1">
      <c r="E613" s="72"/>
      <c r="F613" s="252" t="s">
        <v>197</v>
      </c>
      <c r="G613" s="252"/>
      <c r="H613" s="252"/>
      <c r="I613" s="252"/>
      <c r="J613" s="252"/>
      <c r="K613" s="252"/>
      <c r="L613" s="252"/>
      <c r="M613" s="252"/>
      <c r="N613" s="252"/>
      <c r="O613" s="252"/>
      <c r="P613" s="252"/>
      <c r="Q613" s="252"/>
      <c r="R613" s="252"/>
      <c r="S613" s="252"/>
      <c r="T613" s="252"/>
      <c r="U613" s="252"/>
      <c r="V613" s="252"/>
      <c r="W613" s="252"/>
      <c r="X613" s="252"/>
      <c r="Y613" s="252"/>
      <c r="Z613" s="252"/>
      <c r="AA613" s="252"/>
      <c r="AB613" s="252"/>
      <c r="AC613" s="252"/>
      <c r="AD613" s="252"/>
      <c r="AE613" s="252"/>
      <c r="AF613" s="252"/>
      <c r="AG613" s="252"/>
      <c r="AH613" s="252"/>
      <c r="AI613" s="252"/>
      <c r="AJ613" s="252"/>
      <c r="AK613" s="252"/>
      <c r="AL613" s="252"/>
      <c r="AM613" s="252"/>
      <c r="AN613" s="252"/>
      <c r="AO613" s="252"/>
      <c r="AP613" s="252"/>
      <c r="AQ613" s="252"/>
    </row>
    <row r="614" spans="1:43">
      <c r="E614" s="72"/>
      <c r="F614" s="252"/>
      <c r="G614" s="252"/>
      <c r="H614" s="252"/>
      <c r="I614" s="252"/>
      <c r="J614" s="252"/>
      <c r="K614" s="252"/>
      <c r="L614" s="252"/>
      <c r="M614" s="252"/>
      <c r="N614" s="252"/>
      <c r="O614" s="252"/>
      <c r="P614" s="252"/>
      <c r="Q614" s="252"/>
      <c r="R614" s="252"/>
      <c r="S614" s="252"/>
      <c r="T614" s="252"/>
      <c r="U614" s="252"/>
      <c r="V614" s="252"/>
      <c r="W614" s="252"/>
      <c r="X614" s="252"/>
      <c r="Y614" s="252"/>
      <c r="Z614" s="252"/>
      <c r="AA614" s="252"/>
      <c r="AB614" s="252"/>
      <c r="AC614" s="252"/>
      <c r="AD614" s="252"/>
      <c r="AE614" s="252"/>
      <c r="AF614" s="252"/>
      <c r="AG614" s="252"/>
      <c r="AH614" s="252"/>
      <c r="AI614" s="252"/>
      <c r="AJ614" s="252"/>
      <c r="AK614" s="252"/>
      <c r="AL614" s="252"/>
      <c r="AM614" s="252"/>
      <c r="AN614" s="252"/>
      <c r="AO614" s="252"/>
      <c r="AP614" s="252"/>
      <c r="AQ614" s="252"/>
    </row>
    <row r="615" spans="1:43">
      <c r="E615" s="72"/>
      <c r="F615" s="252"/>
      <c r="G615" s="252"/>
      <c r="H615" s="252"/>
      <c r="I615" s="252"/>
      <c r="J615" s="252"/>
      <c r="K615" s="252"/>
      <c r="L615" s="252"/>
      <c r="M615" s="252"/>
      <c r="N615" s="252"/>
      <c r="O615" s="252"/>
      <c r="P615" s="252"/>
      <c r="Q615" s="252"/>
      <c r="R615" s="252"/>
      <c r="S615" s="252"/>
      <c r="T615" s="252"/>
      <c r="U615" s="252"/>
      <c r="V615" s="252"/>
      <c r="W615" s="252"/>
      <c r="X615" s="252"/>
      <c r="Y615" s="252"/>
      <c r="Z615" s="252"/>
      <c r="AA615" s="252"/>
      <c r="AB615" s="252"/>
      <c r="AC615" s="252"/>
      <c r="AD615" s="252"/>
      <c r="AE615" s="252"/>
      <c r="AF615" s="252"/>
      <c r="AG615" s="252"/>
      <c r="AH615" s="252"/>
      <c r="AI615" s="252"/>
      <c r="AJ615" s="252"/>
      <c r="AK615" s="252"/>
      <c r="AL615" s="252"/>
      <c r="AM615" s="252"/>
      <c r="AN615" s="252"/>
      <c r="AO615" s="252"/>
      <c r="AP615" s="252"/>
      <c r="AQ615" s="252"/>
    </row>
    <row r="616" spans="1:43">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row>
    <row r="617" spans="1:43">
      <c r="E617" s="72"/>
      <c r="F617" s="252" t="s">
        <v>198</v>
      </c>
      <c r="G617" s="252"/>
      <c r="H617" s="252"/>
      <c r="I617" s="252"/>
      <c r="J617" s="252"/>
      <c r="K617" s="252"/>
      <c r="L617" s="252"/>
      <c r="M617" s="252"/>
      <c r="N617" s="252"/>
      <c r="O617" s="252"/>
      <c r="P617" s="252"/>
      <c r="Q617" s="252"/>
      <c r="R617" s="252"/>
      <c r="S617" s="252"/>
      <c r="T617" s="252"/>
      <c r="U617" s="252"/>
      <c r="V617" s="252"/>
      <c r="W617" s="252"/>
      <c r="X617" s="252"/>
      <c r="Y617" s="252"/>
      <c r="Z617" s="252"/>
      <c r="AA617" s="252"/>
      <c r="AB617" s="252"/>
      <c r="AC617" s="252"/>
      <c r="AD617" s="252"/>
      <c r="AE617" s="252"/>
      <c r="AF617" s="252"/>
      <c r="AG617" s="252"/>
      <c r="AH617" s="252"/>
      <c r="AI617" s="252"/>
      <c r="AJ617" s="252"/>
      <c r="AK617" s="252"/>
      <c r="AL617" s="252"/>
      <c r="AM617" s="252"/>
      <c r="AN617" s="252"/>
      <c r="AO617" s="252"/>
      <c r="AP617" s="252"/>
      <c r="AQ617" s="252"/>
    </row>
    <row r="618" spans="1:43">
      <c r="E618" s="72"/>
      <c r="F618" s="252"/>
      <c r="G618" s="252"/>
      <c r="H618" s="252"/>
      <c r="I618" s="252"/>
      <c r="J618" s="252"/>
      <c r="K618" s="252"/>
      <c r="L618" s="252"/>
      <c r="M618" s="252"/>
      <c r="N618" s="252"/>
      <c r="O618" s="252"/>
      <c r="P618" s="252"/>
      <c r="Q618" s="252"/>
      <c r="R618" s="252"/>
      <c r="S618" s="252"/>
      <c r="T618" s="252"/>
      <c r="U618" s="252"/>
      <c r="V618" s="252"/>
      <c r="W618" s="252"/>
      <c r="X618" s="252"/>
      <c r="Y618" s="252"/>
      <c r="Z618" s="252"/>
      <c r="AA618" s="252"/>
      <c r="AB618" s="252"/>
      <c r="AC618" s="252"/>
      <c r="AD618" s="252"/>
      <c r="AE618" s="252"/>
      <c r="AF618" s="252"/>
      <c r="AG618" s="252"/>
      <c r="AH618" s="252"/>
      <c r="AI618" s="252"/>
      <c r="AJ618" s="252"/>
      <c r="AK618" s="252"/>
      <c r="AL618" s="252"/>
      <c r="AM618" s="252"/>
      <c r="AN618" s="252"/>
      <c r="AO618" s="252"/>
      <c r="AP618" s="252"/>
      <c r="AQ618" s="252"/>
    </row>
    <row r="620" spans="1:43">
      <c r="F620" s="252" t="s">
        <v>199</v>
      </c>
      <c r="G620" s="252"/>
      <c r="H620" s="252"/>
      <c r="I620" s="252"/>
      <c r="J620" s="252"/>
      <c r="K620" s="252"/>
      <c r="L620" s="252"/>
      <c r="M620" s="252"/>
      <c r="N620" s="252"/>
      <c r="O620" s="252"/>
      <c r="P620" s="252"/>
      <c r="Q620" s="252"/>
      <c r="R620" s="252"/>
      <c r="S620" s="252"/>
      <c r="T620" s="252"/>
      <c r="U620" s="252"/>
      <c r="V620" s="252"/>
      <c r="W620" s="252"/>
      <c r="X620" s="252"/>
      <c r="Y620" s="252"/>
      <c r="Z620" s="252"/>
      <c r="AA620" s="252"/>
      <c r="AB620" s="252"/>
      <c r="AC620" s="252"/>
      <c r="AD620" s="252"/>
      <c r="AE620" s="252"/>
      <c r="AF620" s="252"/>
      <c r="AG620" s="252"/>
      <c r="AH620" s="252"/>
      <c r="AI620" s="252"/>
      <c r="AJ620" s="252"/>
      <c r="AK620" s="252"/>
      <c r="AL620" s="252"/>
      <c r="AM620" s="252"/>
      <c r="AN620" s="252"/>
      <c r="AO620" s="252"/>
      <c r="AP620" s="252"/>
      <c r="AQ620" s="252"/>
    </row>
    <row r="621" spans="1:43">
      <c r="F621" s="252"/>
      <c r="G621" s="252"/>
      <c r="H621" s="252"/>
      <c r="I621" s="252"/>
      <c r="J621" s="252"/>
      <c r="K621" s="252"/>
      <c r="L621" s="252"/>
      <c r="M621" s="252"/>
      <c r="N621" s="252"/>
      <c r="O621" s="252"/>
      <c r="P621" s="252"/>
      <c r="Q621" s="252"/>
      <c r="R621" s="252"/>
      <c r="S621" s="252"/>
      <c r="T621" s="252"/>
      <c r="U621" s="252"/>
      <c r="V621" s="252"/>
      <c r="W621" s="252"/>
      <c r="X621" s="252"/>
      <c r="Y621" s="252"/>
      <c r="Z621" s="252"/>
      <c r="AA621" s="252"/>
      <c r="AB621" s="252"/>
      <c r="AC621" s="252"/>
      <c r="AD621" s="252"/>
      <c r="AE621" s="252"/>
      <c r="AF621" s="252"/>
      <c r="AG621" s="252"/>
      <c r="AH621" s="252"/>
      <c r="AI621" s="252"/>
      <c r="AJ621" s="252"/>
      <c r="AK621" s="252"/>
      <c r="AL621" s="252"/>
      <c r="AM621" s="252"/>
      <c r="AN621" s="252"/>
      <c r="AO621" s="252"/>
      <c r="AP621" s="252"/>
      <c r="AQ621" s="252"/>
    </row>
    <row r="622" spans="1:43">
      <c r="F622" s="252"/>
      <c r="G622" s="252"/>
      <c r="H622" s="252"/>
      <c r="I622" s="252"/>
      <c r="J622" s="252"/>
      <c r="K622" s="252"/>
      <c r="L622" s="252"/>
      <c r="M622" s="252"/>
      <c r="N622" s="252"/>
      <c r="O622" s="252"/>
      <c r="P622" s="252"/>
      <c r="Q622" s="252"/>
      <c r="R622" s="252"/>
      <c r="S622" s="252"/>
      <c r="T622" s="252"/>
      <c r="U622" s="252"/>
      <c r="V622" s="252"/>
      <c r="W622" s="252"/>
      <c r="X622" s="252"/>
      <c r="Y622" s="252"/>
      <c r="Z622" s="252"/>
      <c r="AA622" s="252"/>
      <c r="AB622" s="252"/>
      <c r="AC622" s="252"/>
      <c r="AD622" s="252"/>
      <c r="AE622" s="252"/>
      <c r="AF622" s="252"/>
      <c r="AG622" s="252"/>
      <c r="AH622" s="252"/>
      <c r="AI622" s="252"/>
      <c r="AJ622" s="252"/>
      <c r="AK622" s="252"/>
      <c r="AL622" s="252"/>
      <c r="AM622" s="252"/>
      <c r="AN622" s="252"/>
      <c r="AO622" s="252"/>
      <c r="AP622" s="252"/>
      <c r="AQ622" s="252"/>
    </row>
    <row r="623" spans="1:43" s="203" customFormat="1">
      <c r="A623" s="1"/>
      <c r="B623" s="1"/>
      <c r="C623" s="2"/>
      <c r="D623" s="1"/>
      <c r="F623" s="199"/>
      <c r="G623" s="199"/>
      <c r="H623" s="199"/>
      <c r="I623" s="199"/>
      <c r="J623" s="199"/>
      <c r="K623" s="199"/>
      <c r="L623" s="199"/>
      <c r="M623" s="199"/>
      <c r="N623" s="199"/>
      <c r="O623" s="199"/>
      <c r="P623" s="199"/>
      <c r="Q623" s="199"/>
      <c r="R623" s="199"/>
      <c r="S623" s="199"/>
      <c r="T623" s="199"/>
      <c r="U623" s="199"/>
      <c r="V623" s="199"/>
      <c r="W623" s="199"/>
      <c r="X623" s="199"/>
      <c r="Y623" s="199"/>
      <c r="Z623" s="199"/>
      <c r="AA623" s="199"/>
      <c r="AB623" s="199"/>
      <c r="AC623" s="199"/>
      <c r="AD623" s="199"/>
      <c r="AE623" s="199"/>
      <c r="AF623" s="199"/>
      <c r="AG623" s="199"/>
      <c r="AH623" s="199"/>
      <c r="AI623" s="199"/>
      <c r="AJ623" s="199"/>
      <c r="AK623" s="199"/>
      <c r="AL623" s="199"/>
      <c r="AM623" s="199"/>
      <c r="AN623" s="199"/>
      <c r="AO623" s="199"/>
      <c r="AP623" s="199"/>
      <c r="AQ623" s="199"/>
    </row>
    <row r="624" spans="1:43" s="203" customFormat="1">
      <c r="A624" s="1"/>
      <c r="B624" s="1"/>
      <c r="C624" s="2"/>
      <c r="D624" s="1"/>
      <c r="F624" s="324" t="s">
        <v>602</v>
      </c>
      <c r="G624" s="324"/>
      <c r="H624" s="315" t="s">
        <v>200</v>
      </c>
      <c r="I624" s="315"/>
      <c r="J624" s="315"/>
      <c r="K624" s="315"/>
      <c r="L624" s="315"/>
      <c r="M624" s="315"/>
      <c r="N624" s="315"/>
      <c r="O624" s="315"/>
      <c r="P624" s="315"/>
      <c r="Q624" s="315"/>
      <c r="R624" s="315"/>
      <c r="S624" s="315"/>
      <c r="T624" s="315"/>
      <c r="U624" s="315"/>
      <c r="V624" s="315"/>
      <c r="W624" s="315"/>
      <c r="X624" s="315"/>
      <c r="Y624" s="315"/>
      <c r="Z624" s="315"/>
      <c r="AA624" s="315"/>
      <c r="AB624" s="315"/>
      <c r="AC624" s="315"/>
      <c r="AD624" s="315"/>
      <c r="AE624" s="315"/>
      <c r="AF624" s="315"/>
      <c r="AG624" s="315"/>
      <c r="AH624" s="315"/>
      <c r="AI624" s="315"/>
      <c r="AJ624" s="315"/>
      <c r="AK624" s="315"/>
      <c r="AL624" s="315"/>
      <c r="AM624" s="315"/>
      <c r="AN624" s="315"/>
      <c r="AO624" s="315"/>
      <c r="AP624" s="315"/>
      <c r="AQ624" s="315"/>
    </row>
    <row r="625" spans="1:43" s="203" customFormat="1">
      <c r="A625" s="1"/>
      <c r="B625" s="1"/>
      <c r="C625" s="2"/>
      <c r="D625" s="1"/>
      <c r="F625" s="252" t="s">
        <v>201</v>
      </c>
      <c r="G625" s="252"/>
      <c r="H625" s="252"/>
      <c r="I625" s="252"/>
      <c r="J625" s="252"/>
      <c r="K625" s="252"/>
      <c r="L625" s="252"/>
      <c r="M625" s="252"/>
      <c r="N625" s="252"/>
      <c r="O625" s="252"/>
      <c r="P625" s="252"/>
      <c r="Q625" s="252"/>
      <c r="R625" s="252"/>
      <c r="S625" s="252"/>
      <c r="T625" s="252"/>
      <c r="U625" s="252"/>
      <c r="V625" s="252"/>
      <c r="W625" s="252"/>
      <c r="X625" s="252"/>
      <c r="Y625" s="252"/>
      <c r="Z625" s="252"/>
      <c r="AA625" s="252"/>
      <c r="AB625" s="252"/>
      <c r="AC625" s="252"/>
      <c r="AD625" s="252"/>
      <c r="AE625" s="252"/>
      <c r="AF625" s="252"/>
      <c r="AG625" s="252"/>
      <c r="AH625" s="252"/>
      <c r="AI625" s="252"/>
      <c r="AJ625" s="252"/>
      <c r="AK625" s="252"/>
      <c r="AL625" s="252"/>
      <c r="AM625" s="252"/>
      <c r="AN625" s="252"/>
      <c r="AO625" s="252"/>
      <c r="AP625" s="252"/>
      <c r="AQ625" s="252"/>
    </row>
    <row r="626" spans="1:43" s="203" customFormat="1">
      <c r="A626" s="1"/>
      <c r="B626" s="1"/>
      <c r="C626" s="2"/>
      <c r="D626" s="1"/>
      <c r="F626" s="252"/>
      <c r="G626" s="252"/>
      <c r="H626" s="252"/>
      <c r="I626" s="252"/>
      <c r="J626" s="252"/>
      <c r="K626" s="252"/>
      <c r="L626" s="252"/>
      <c r="M626" s="252"/>
      <c r="N626" s="252"/>
      <c r="O626" s="252"/>
      <c r="P626" s="252"/>
      <c r="Q626" s="252"/>
      <c r="R626" s="252"/>
      <c r="S626" s="252"/>
      <c r="T626" s="252"/>
      <c r="U626" s="252"/>
      <c r="V626" s="252"/>
      <c r="W626" s="252"/>
      <c r="X626" s="252"/>
      <c r="Y626" s="252"/>
      <c r="Z626" s="252"/>
      <c r="AA626" s="252"/>
      <c r="AB626" s="252"/>
      <c r="AC626" s="252"/>
      <c r="AD626" s="252"/>
      <c r="AE626" s="252"/>
      <c r="AF626" s="252"/>
      <c r="AG626" s="252"/>
      <c r="AH626" s="252"/>
      <c r="AI626" s="252"/>
      <c r="AJ626" s="252"/>
      <c r="AK626" s="252"/>
      <c r="AL626" s="252"/>
      <c r="AM626" s="252"/>
      <c r="AN626" s="252"/>
      <c r="AO626" s="252"/>
      <c r="AP626" s="252"/>
      <c r="AQ626" s="252"/>
    </row>
    <row r="627" spans="1:43" s="203" customFormat="1">
      <c r="A627" s="1"/>
      <c r="B627" s="1"/>
      <c r="C627" s="2"/>
      <c r="D627" s="1"/>
      <c r="F627" s="252"/>
      <c r="G627" s="252"/>
      <c r="H627" s="252"/>
      <c r="I627" s="252"/>
      <c r="J627" s="252"/>
      <c r="K627" s="252"/>
      <c r="L627" s="252"/>
      <c r="M627" s="252"/>
      <c r="N627" s="252"/>
      <c r="O627" s="252"/>
      <c r="P627" s="252"/>
      <c r="Q627" s="252"/>
      <c r="R627" s="252"/>
      <c r="S627" s="252"/>
      <c r="T627" s="252"/>
      <c r="U627" s="252"/>
      <c r="V627" s="252"/>
      <c r="W627" s="252"/>
      <c r="X627" s="252"/>
      <c r="Y627" s="252"/>
      <c r="Z627" s="252"/>
      <c r="AA627" s="252"/>
      <c r="AB627" s="252"/>
      <c r="AC627" s="252"/>
      <c r="AD627" s="252"/>
      <c r="AE627" s="252"/>
      <c r="AF627" s="252"/>
      <c r="AG627" s="252"/>
      <c r="AH627" s="252"/>
      <c r="AI627" s="252"/>
      <c r="AJ627" s="252"/>
      <c r="AK627" s="252"/>
      <c r="AL627" s="252"/>
      <c r="AM627" s="252"/>
      <c r="AN627" s="252"/>
      <c r="AO627" s="252"/>
      <c r="AP627" s="252"/>
      <c r="AQ627" s="252"/>
    </row>
    <row r="628" spans="1:43" s="203" customFormat="1">
      <c r="A628" s="1"/>
      <c r="B628" s="1"/>
      <c r="C628" s="2"/>
      <c r="D628" s="1"/>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row>
    <row r="629" spans="1:43" s="203" customFormat="1">
      <c r="A629" s="1"/>
      <c r="B629" s="1"/>
      <c r="C629" s="2"/>
      <c r="D629" s="1"/>
      <c r="F629" s="252" t="s">
        <v>202</v>
      </c>
      <c r="G629" s="252"/>
      <c r="H629" s="252"/>
      <c r="I629" s="252"/>
      <c r="J629" s="252"/>
      <c r="K629" s="252"/>
      <c r="L629" s="252"/>
      <c r="M629" s="252"/>
      <c r="N629" s="252"/>
      <c r="O629" s="252"/>
      <c r="P629" s="252"/>
      <c r="Q629" s="252"/>
      <c r="R629" s="252"/>
      <c r="S629" s="252"/>
      <c r="T629" s="252"/>
      <c r="U629" s="252"/>
      <c r="V629" s="252"/>
      <c r="W629" s="252"/>
      <c r="X629" s="252"/>
      <c r="Y629" s="252"/>
      <c r="Z629" s="252"/>
      <c r="AA629" s="252"/>
      <c r="AB629" s="252"/>
      <c r="AC629" s="252"/>
      <c r="AD629" s="252"/>
      <c r="AE629" s="252"/>
      <c r="AF629" s="252"/>
      <c r="AG629" s="252"/>
      <c r="AH629" s="252"/>
      <c r="AI629" s="252"/>
      <c r="AJ629" s="252"/>
      <c r="AK629" s="252"/>
      <c r="AL629" s="252"/>
      <c r="AM629" s="252"/>
      <c r="AN629" s="252"/>
      <c r="AO629" s="252"/>
      <c r="AP629" s="252"/>
      <c r="AQ629" s="252"/>
    </row>
    <row r="630" spans="1:43" s="203" customFormat="1">
      <c r="A630" s="1"/>
      <c r="B630" s="1"/>
      <c r="C630" s="2"/>
      <c r="D630" s="1"/>
      <c r="F630" s="252"/>
      <c r="G630" s="252"/>
      <c r="H630" s="252"/>
      <c r="I630" s="252"/>
      <c r="J630" s="252"/>
      <c r="K630" s="252"/>
      <c r="L630" s="252"/>
      <c r="M630" s="252"/>
      <c r="N630" s="252"/>
      <c r="O630" s="252"/>
      <c r="P630" s="252"/>
      <c r="Q630" s="252"/>
      <c r="R630" s="252"/>
      <c r="S630" s="252"/>
      <c r="T630" s="252"/>
      <c r="U630" s="252"/>
      <c r="V630" s="252"/>
      <c r="W630" s="252"/>
      <c r="X630" s="252"/>
      <c r="Y630" s="252"/>
      <c r="Z630" s="252"/>
      <c r="AA630" s="252"/>
      <c r="AB630" s="252"/>
      <c r="AC630" s="252"/>
      <c r="AD630" s="252"/>
      <c r="AE630" s="252"/>
      <c r="AF630" s="252"/>
      <c r="AG630" s="252"/>
      <c r="AH630" s="252"/>
      <c r="AI630" s="252"/>
      <c r="AJ630" s="252"/>
      <c r="AK630" s="252"/>
      <c r="AL630" s="252"/>
      <c r="AM630" s="252"/>
      <c r="AN630" s="252"/>
      <c r="AO630" s="252"/>
      <c r="AP630" s="252"/>
      <c r="AQ630" s="252"/>
    </row>
    <row r="631" spans="1:43" s="203" customFormat="1">
      <c r="A631" s="1"/>
      <c r="B631" s="1"/>
      <c r="C631" s="2"/>
      <c r="D631" s="1"/>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row>
    <row r="632" spans="1:43" s="203" customFormat="1">
      <c r="A632" s="1"/>
      <c r="B632" s="1"/>
      <c r="C632" s="2"/>
      <c r="D632" s="1"/>
      <c r="F632" s="252" t="s">
        <v>203</v>
      </c>
      <c r="G632" s="252"/>
      <c r="H632" s="252"/>
      <c r="I632" s="252"/>
      <c r="J632" s="252"/>
      <c r="K632" s="252"/>
      <c r="L632" s="252"/>
      <c r="M632" s="252"/>
      <c r="N632" s="252"/>
      <c r="O632" s="252"/>
      <c r="P632" s="252"/>
      <c r="Q632" s="252"/>
      <c r="R632" s="252"/>
      <c r="S632" s="252"/>
      <c r="T632" s="252"/>
      <c r="U632" s="252"/>
      <c r="V632" s="252"/>
      <c r="W632" s="252"/>
      <c r="X632" s="252"/>
      <c r="Y632" s="252"/>
      <c r="Z632" s="252"/>
      <c r="AA632" s="252"/>
      <c r="AB632" s="252"/>
      <c r="AC632" s="252"/>
      <c r="AD632" s="252"/>
      <c r="AE632" s="252"/>
      <c r="AF632" s="252"/>
      <c r="AG632" s="252"/>
      <c r="AH632" s="252"/>
      <c r="AI632" s="252"/>
      <c r="AJ632" s="252"/>
      <c r="AK632" s="252"/>
      <c r="AL632" s="252"/>
      <c r="AM632" s="252"/>
      <c r="AN632" s="252"/>
      <c r="AO632" s="252"/>
      <c r="AP632" s="252"/>
      <c r="AQ632" s="252"/>
    </row>
    <row r="633" spans="1:43" s="203" customFormat="1">
      <c r="A633" s="1"/>
      <c r="B633" s="1"/>
      <c r="C633" s="2"/>
      <c r="D633" s="1"/>
      <c r="F633" s="252"/>
      <c r="G633" s="252"/>
      <c r="H633" s="252"/>
      <c r="I633" s="252"/>
      <c r="J633" s="252"/>
      <c r="K633" s="252"/>
      <c r="L633" s="252"/>
      <c r="M633" s="252"/>
      <c r="N633" s="252"/>
      <c r="O633" s="252"/>
      <c r="P633" s="252"/>
      <c r="Q633" s="252"/>
      <c r="R633" s="252"/>
      <c r="S633" s="252"/>
      <c r="T633" s="252"/>
      <c r="U633" s="252"/>
      <c r="V633" s="252"/>
      <c r="W633" s="252"/>
      <c r="X633" s="252"/>
      <c r="Y633" s="252"/>
      <c r="Z633" s="252"/>
      <c r="AA633" s="252"/>
      <c r="AB633" s="252"/>
      <c r="AC633" s="252"/>
      <c r="AD633" s="252"/>
      <c r="AE633" s="252"/>
      <c r="AF633" s="252"/>
      <c r="AG633" s="252"/>
      <c r="AH633" s="252"/>
      <c r="AI633" s="252"/>
      <c r="AJ633" s="252"/>
      <c r="AK633" s="252"/>
      <c r="AL633" s="252"/>
      <c r="AM633" s="252"/>
      <c r="AN633" s="252"/>
      <c r="AO633" s="252"/>
      <c r="AP633" s="252"/>
      <c r="AQ633" s="252"/>
    </row>
    <row r="634" spans="1:43" s="203" customFormat="1">
      <c r="A634" s="1"/>
      <c r="B634" s="1"/>
      <c r="C634" s="2"/>
      <c r="D634" s="1"/>
      <c r="F634" s="252"/>
      <c r="G634" s="252"/>
      <c r="H634" s="252"/>
      <c r="I634" s="252"/>
      <c r="J634" s="252"/>
      <c r="K634" s="252"/>
      <c r="L634" s="252"/>
      <c r="M634" s="252"/>
      <c r="N634" s="252"/>
      <c r="O634" s="252"/>
      <c r="P634" s="252"/>
      <c r="Q634" s="252"/>
      <c r="R634" s="252"/>
      <c r="S634" s="252"/>
      <c r="T634" s="252"/>
      <c r="U634" s="252"/>
      <c r="V634" s="252"/>
      <c r="W634" s="252"/>
      <c r="X634" s="252"/>
      <c r="Y634" s="252"/>
      <c r="Z634" s="252"/>
      <c r="AA634" s="252"/>
      <c r="AB634" s="252"/>
      <c r="AC634" s="252"/>
      <c r="AD634" s="252"/>
      <c r="AE634" s="252"/>
      <c r="AF634" s="252"/>
      <c r="AG634" s="252"/>
      <c r="AH634" s="252"/>
      <c r="AI634" s="252"/>
      <c r="AJ634" s="252"/>
      <c r="AK634" s="252"/>
      <c r="AL634" s="252"/>
      <c r="AM634" s="252"/>
      <c r="AN634" s="252"/>
      <c r="AO634" s="252"/>
      <c r="AP634" s="252"/>
      <c r="AQ634" s="252"/>
    </row>
    <row r="635" spans="1:43" s="203" customFormat="1">
      <c r="A635" s="1"/>
      <c r="B635" s="1"/>
      <c r="C635" s="2"/>
      <c r="D635" s="1"/>
      <c r="F635" s="199"/>
      <c r="G635" s="199"/>
      <c r="H635" s="199"/>
      <c r="I635" s="199"/>
      <c r="J635" s="199"/>
      <c r="K635" s="199"/>
      <c r="L635" s="199"/>
      <c r="M635" s="199"/>
      <c r="N635" s="199"/>
      <c r="O635" s="199"/>
      <c r="P635" s="199"/>
      <c r="Q635" s="199"/>
      <c r="R635" s="199"/>
      <c r="S635" s="199"/>
      <c r="T635" s="199"/>
      <c r="U635" s="199"/>
      <c r="V635" s="199"/>
      <c r="W635" s="199"/>
      <c r="X635" s="199"/>
      <c r="Y635" s="199"/>
      <c r="Z635" s="199"/>
      <c r="AA635" s="199"/>
      <c r="AB635" s="199"/>
      <c r="AC635" s="199"/>
      <c r="AD635" s="199"/>
      <c r="AE635" s="199"/>
      <c r="AF635" s="199"/>
      <c r="AG635" s="199"/>
      <c r="AH635" s="199"/>
      <c r="AI635" s="199"/>
      <c r="AJ635" s="199"/>
      <c r="AK635" s="199"/>
      <c r="AL635" s="199"/>
      <c r="AM635" s="199"/>
      <c r="AN635" s="199"/>
      <c r="AO635" s="199"/>
      <c r="AP635" s="199"/>
      <c r="AQ635" s="199"/>
    </row>
    <row r="636" spans="1:43" s="203" customFormat="1">
      <c r="A636" s="1"/>
      <c r="B636" s="1"/>
      <c r="C636" s="2"/>
      <c r="D636" s="1"/>
      <c r="F636" s="199"/>
      <c r="G636" s="199"/>
      <c r="H636" s="199"/>
      <c r="I636" s="199"/>
      <c r="J636" s="199"/>
      <c r="K636" s="199"/>
      <c r="L636" s="199"/>
      <c r="M636" s="199"/>
      <c r="N636" s="199"/>
      <c r="O636" s="199"/>
      <c r="P636" s="199"/>
      <c r="Q636" s="199"/>
      <c r="R636" s="199"/>
      <c r="S636" s="199"/>
      <c r="T636" s="199"/>
      <c r="U636" s="199"/>
      <c r="V636" s="199"/>
      <c r="W636" s="199"/>
      <c r="X636" s="199"/>
      <c r="Y636" s="199"/>
      <c r="Z636" s="199"/>
      <c r="AA636" s="199"/>
      <c r="AB636" s="199"/>
      <c r="AC636" s="199"/>
      <c r="AD636" s="199"/>
      <c r="AE636" s="199"/>
      <c r="AF636" s="199"/>
      <c r="AG636" s="199"/>
      <c r="AH636" s="199"/>
      <c r="AI636" s="199"/>
      <c r="AJ636" s="199"/>
      <c r="AK636" s="199"/>
      <c r="AL636" s="199"/>
      <c r="AM636" s="199"/>
      <c r="AN636" s="199"/>
      <c r="AO636" s="199"/>
      <c r="AP636" s="199"/>
      <c r="AQ636" s="199"/>
    </row>
    <row r="637" spans="1:43" s="203" customFormat="1">
      <c r="A637" s="1"/>
      <c r="B637" s="1"/>
      <c r="C637" s="2"/>
      <c r="D637" s="1"/>
      <c r="F637" s="199"/>
      <c r="G637" s="199"/>
      <c r="H637" s="199"/>
      <c r="I637" s="199"/>
      <c r="J637" s="199"/>
      <c r="K637" s="199"/>
      <c r="L637" s="199"/>
      <c r="M637" s="199"/>
      <c r="N637" s="199"/>
      <c r="O637" s="199"/>
      <c r="P637" s="199"/>
      <c r="Q637" s="199"/>
      <c r="R637" s="199"/>
      <c r="S637" s="199"/>
      <c r="T637" s="199"/>
      <c r="U637" s="199"/>
      <c r="V637" s="199"/>
      <c r="W637" s="199"/>
      <c r="X637" s="199"/>
      <c r="Y637" s="199"/>
      <c r="Z637" s="199"/>
      <c r="AA637" s="199"/>
      <c r="AB637" s="199"/>
      <c r="AC637" s="199"/>
      <c r="AD637" s="199"/>
      <c r="AE637" s="199"/>
      <c r="AF637" s="199"/>
      <c r="AG637" s="199"/>
      <c r="AH637" s="199"/>
      <c r="AI637" s="199"/>
      <c r="AJ637" s="199"/>
      <c r="AK637" s="199"/>
      <c r="AL637" s="199"/>
      <c r="AM637" s="199"/>
      <c r="AN637" s="199"/>
      <c r="AO637" s="199"/>
      <c r="AP637" s="199"/>
      <c r="AQ637" s="199"/>
    </row>
    <row r="638" spans="1:43" s="203" customFormat="1">
      <c r="A638" s="1"/>
      <c r="B638" s="1"/>
      <c r="C638" s="2"/>
      <c r="D638" s="1"/>
      <c r="F638" s="199"/>
      <c r="G638" s="199"/>
      <c r="H638" s="199"/>
      <c r="I638" s="199"/>
      <c r="J638" s="199"/>
      <c r="K638" s="199"/>
      <c r="L638" s="199"/>
      <c r="M638" s="199"/>
      <c r="N638" s="199"/>
      <c r="O638" s="199"/>
      <c r="P638" s="199"/>
      <c r="Q638" s="199"/>
      <c r="R638" s="199"/>
      <c r="S638" s="199"/>
      <c r="T638" s="199"/>
      <c r="U638" s="199"/>
      <c r="V638" s="199"/>
      <c r="W638" s="199"/>
      <c r="X638" s="199"/>
      <c r="Y638" s="199"/>
      <c r="Z638" s="199"/>
      <c r="AA638" s="199"/>
      <c r="AB638" s="199"/>
      <c r="AC638" s="199"/>
      <c r="AD638" s="199"/>
      <c r="AE638" s="199"/>
      <c r="AF638" s="199"/>
      <c r="AG638" s="199"/>
      <c r="AH638" s="199"/>
      <c r="AI638" s="199"/>
      <c r="AJ638" s="199"/>
      <c r="AK638" s="199"/>
      <c r="AL638" s="199"/>
      <c r="AM638" s="199"/>
      <c r="AN638" s="199"/>
      <c r="AO638" s="199"/>
      <c r="AP638" s="199"/>
      <c r="AQ638" s="199"/>
    </row>
    <row r="639" spans="1:43">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2" t="s">
        <v>25</v>
      </c>
      <c r="AN639" s="246">
        <f>AN561+1</f>
        <v>9</v>
      </c>
      <c r="AO639" s="246"/>
      <c r="AP639" s="12" t="s">
        <v>25</v>
      </c>
      <c r="AQ639" s="13"/>
    </row>
    <row r="640" spans="1:43">
      <c r="E640" s="261" t="str">
        <f>UPPER($Y$28)</f>
        <v>ПТ ЛОМБАРД "МЕРКУРІЙ"</v>
      </c>
      <c r="F640" s="261"/>
      <c r="G640" s="261"/>
      <c r="H640" s="261"/>
      <c r="I640" s="261"/>
      <c r="J640" s="261"/>
      <c r="K640" s="261"/>
      <c r="L640" s="261"/>
      <c r="M640" s="261"/>
      <c r="N640" s="261"/>
      <c r="O640" s="261"/>
      <c r="P640" s="261"/>
      <c r="Q640" s="261"/>
      <c r="R640" s="261"/>
      <c r="S640" s="261"/>
      <c r="T640" s="261"/>
      <c r="U640" s="261"/>
      <c r="V640" s="261"/>
      <c r="W640" s="261"/>
      <c r="X640" s="261"/>
      <c r="Y640" s="261"/>
      <c r="Z640" s="261"/>
      <c r="AA640" s="261"/>
      <c r="AB640" s="261"/>
      <c r="AC640" s="261"/>
      <c r="AD640" s="261"/>
      <c r="AE640" s="261"/>
      <c r="AF640" s="261"/>
      <c r="AG640" s="261"/>
      <c r="AH640" s="261"/>
      <c r="AI640" s="261"/>
      <c r="AJ640" s="261"/>
      <c r="AK640" s="261"/>
      <c r="AL640" s="261"/>
      <c r="AM640" s="261"/>
      <c r="AN640" s="261"/>
      <c r="AO640" s="261"/>
      <c r="AP640" s="261"/>
      <c r="AQ640" s="261"/>
    </row>
    <row r="641" spans="4:43">
      <c r="E641" s="240" t="s">
        <v>147</v>
      </c>
      <c r="F641" s="240"/>
      <c r="G641" s="240"/>
      <c r="H641" s="240"/>
      <c r="I641" s="240"/>
      <c r="J641" s="240"/>
      <c r="K641" s="240"/>
      <c r="L641" s="240"/>
      <c r="M641" s="240"/>
      <c r="N641" s="240"/>
      <c r="O641" s="240"/>
      <c r="P641" s="240"/>
      <c r="Q641" s="240"/>
      <c r="R641" s="240"/>
      <c r="S641" s="240"/>
      <c r="T641" s="240"/>
      <c r="U641" s="240"/>
      <c r="V641" s="240"/>
      <c r="W641" s="240"/>
      <c r="X641" s="240"/>
      <c r="Y641" s="240"/>
      <c r="Z641" s="240"/>
      <c r="AA641" s="240"/>
      <c r="AB641" s="240"/>
      <c r="AC641" s="240"/>
      <c r="AD641" s="240"/>
      <c r="AE641" s="240"/>
      <c r="AF641" s="240"/>
      <c r="AG641" s="240"/>
      <c r="AH641" s="240"/>
      <c r="AI641" s="240"/>
      <c r="AJ641" s="240"/>
      <c r="AK641" s="240"/>
      <c r="AL641" s="240"/>
      <c r="AM641" s="240"/>
      <c r="AN641" s="240"/>
      <c r="AO641" s="240"/>
      <c r="AP641" s="240"/>
      <c r="AQ641" s="240"/>
    </row>
    <row r="642" spans="4:43">
      <c r="E642" s="240" t="str">
        <f>$E$277</f>
        <v>ЗА РІК, ЩО ЗАКІНЧИВСЯ 31 ГРУДНЯ 2018 РОКУ</v>
      </c>
      <c r="F642" s="240"/>
      <c r="G642" s="240"/>
      <c r="H642" s="240"/>
      <c r="I642" s="240"/>
      <c r="J642" s="240"/>
      <c r="K642" s="240"/>
      <c r="L642" s="240"/>
      <c r="M642" s="240"/>
      <c r="N642" s="240"/>
      <c r="O642" s="240"/>
      <c r="P642" s="240"/>
      <c r="Q642" s="240"/>
      <c r="R642" s="240"/>
      <c r="S642" s="240"/>
      <c r="T642" s="240"/>
      <c r="U642" s="240"/>
      <c r="V642" s="240"/>
      <c r="W642" s="240"/>
      <c r="X642" s="240"/>
      <c r="Y642" s="240"/>
      <c r="Z642" s="240"/>
      <c r="AA642" s="240"/>
      <c r="AB642" s="240"/>
      <c r="AC642" s="240"/>
      <c r="AD642" s="240"/>
      <c r="AE642" s="240"/>
      <c r="AF642" s="240"/>
      <c r="AG642" s="240"/>
      <c r="AH642" s="240"/>
      <c r="AI642" s="240"/>
      <c r="AJ642" s="240"/>
      <c r="AK642" s="240"/>
      <c r="AL642" s="240"/>
      <c r="AM642" s="240"/>
      <c r="AN642" s="240"/>
      <c r="AO642" s="240"/>
      <c r="AP642" s="240"/>
      <c r="AQ642" s="240"/>
    </row>
    <row r="643" spans="4:43">
      <c r="E643" s="258" t="str">
        <f>$E$210</f>
        <v>(в тисячах гривень, якщо не вказано інше)</v>
      </c>
      <c r="F643" s="258"/>
      <c r="G643" s="258"/>
      <c r="H643" s="258"/>
      <c r="I643" s="258"/>
      <c r="J643" s="258"/>
      <c r="K643" s="258"/>
      <c r="L643" s="258"/>
      <c r="M643" s="258"/>
      <c r="N643" s="258"/>
      <c r="O643" s="258"/>
      <c r="P643" s="258"/>
      <c r="Q643" s="258"/>
      <c r="R643" s="258"/>
      <c r="S643" s="258"/>
      <c r="T643" s="258"/>
      <c r="U643" s="258"/>
      <c r="V643" s="258"/>
      <c r="W643" s="258"/>
      <c r="X643" s="258"/>
      <c r="Y643" s="258"/>
      <c r="Z643" s="258"/>
      <c r="AA643" s="258"/>
      <c r="AB643" s="258"/>
      <c r="AC643" s="258"/>
      <c r="AD643" s="258"/>
      <c r="AE643" s="258"/>
      <c r="AF643" s="258"/>
      <c r="AG643" s="258"/>
      <c r="AH643" s="258"/>
      <c r="AI643" s="258"/>
      <c r="AJ643" s="258"/>
      <c r="AK643" s="258"/>
      <c r="AL643" s="258"/>
      <c r="AM643" s="258"/>
      <c r="AN643" s="258"/>
      <c r="AO643" s="258"/>
      <c r="AP643" s="258"/>
      <c r="AQ643" s="258"/>
    </row>
    <row r="644" spans="4:43">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row>
    <row r="645" spans="4:43" ht="12.75" customHeight="1">
      <c r="E645" s="72"/>
      <c r="F645" s="308" t="str">
        <f>$F$503</f>
        <v>2.</v>
      </c>
      <c r="G645" s="308"/>
      <c r="H645" s="315" t="str">
        <f>$H$503&amp;" (ПРОДОВЖЕННЯ)"</f>
        <v>ОСНОВНІ ПОЛОЖЕННЯ ОБЛІКОВОЇ ПОЛІТИКИ (ПРОДОВЖЕННЯ)</v>
      </c>
      <c r="I645" s="315"/>
      <c r="J645" s="315"/>
      <c r="K645" s="315"/>
      <c r="L645" s="315"/>
      <c r="M645" s="315"/>
      <c r="N645" s="315"/>
      <c r="O645" s="315"/>
      <c r="P645" s="315"/>
      <c r="Q645" s="315"/>
      <c r="R645" s="315"/>
      <c r="S645" s="315"/>
      <c r="T645" s="315"/>
      <c r="U645" s="315"/>
      <c r="V645" s="315"/>
      <c r="W645" s="315"/>
      <c r="X645" s="315"/>
      <c r="Y645" s="315"/>
      <c r="Z645" s="315"/>
      <c r="AA645" s="315"/>
      <c r="AB645" s="315"/>
      <c r="AC645" s="315"/>
      <c r="AD645" s="315"/>
      <c r="AE645" s="315"/>
      <c r="AF645" s="315"/>
      <c r="AG645" s="315"/>
      <c r="AH645" s="315"/>
      <c r="AI645" s="315"/>
      <c r="AJ645" s="315"/>
      <c r="AK645" s="315"/>
      <c r="AL645" s="315"/>
      <c r="AM645" s="315"/>
      <c r="AN645" s="315"/>
      <c r="AO645" s="315"/>
      <c r="AP645" s="315"/>
      <c r="AQ645" s="315"/>
    </row>
    <row r="646" spans="4:43">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row>
    <row r="647" spans="4:43" ht="12.75" customHeight="1">
      <c r="D647" s="1">
        <v>5</v>
      </c>
      <c r="E647" s="72"/>
      <c r="F647" s="308" t="str">
        <f>CONCATENATE($F$503,D647,".")</f>
        <v>2.5.</v>
      </c>
      <c r="G647" s="308"/>
      <c r="H647" s="315" t="s">
        <v>204</v>
      </c>
      <c r="I647" s="315"/>
      <c r="J647" s="315"/>
      <c r="K647" s="315"/>
      <c r="L647" s="315"/>
      <c r="M647" s="315"/>
      <c r="N647" s="315"/>
      <c r="O647" s="315"/>
      <c r="P647" s="315"/>
      <c r="Q647" s="315"/>
      <c r="R647" s="315"/>
      <c r="S647" s="315"/>
      <c r="T647" s="315"/>
      <c r="U647" s="315"/>
      <c r="V647" s="315"/>
      <c r="W647" s="315"/>
      <c r="X647" s="315"/>
      <c r="Y647" s="315"/>
      <c r="Z647" s="315"/>
      <c r="AA647" s="315"/>
      <c r="AB647" s="315"/>
      <c r="AC647" s="315"/>
      <c r="AD647" s="315"/>
      <c r="AE647" s="315"/>
      <c r="AF647" s="315"/>
      <c r="AG647" s="315"/>
      <c r="AH647" s="315"/>
      <c r="AI647" s="315"/>
      <c r="AJ647" s="315"/>
      <c r="AK647" s="315"/>
      <c r="AL647" s="315"/>
      <c r="AM647" s="315"/>
      <c r="AN647" s="315"/>
      <c r="AO647" s="315"/>
      <c r="AP647" s="315"/>
      <c r="AQ647" s="315"/>
    </row>
    <row r="648" spans="4:43" ht="12.75" customHeight="1">
      <c r="E648" s="72"/>
      <c r="F648" s="252" t="s">
        <v>205</v>
      </c>
      <c r="G648" s="252"/>
      <c r="H648" s="252"/>
      <c r="I648" s="252"/>
      <c r="J648" s="252"/>
      <c r="K648" s="252"/>
      <c r="L648" s="252"/>
      <c r="M648" s="252"/>
      <c r="N648" s="252"/>
      <c r="O648" s="252"/>
      <c r="P648" s="252"/>
      <c r="Q648" s="252"/>
      <c r="R648" s="252"/>
      <c r="S648" s="252"/>
      <c r="T648" s="252"/>
      <c r="U648" s="252"/>
      <c r="V648" s="252"/>
      <c r="W648" s="252"/>
      <c r="X648" s="252"/>
      <c r="Y648" s="252"/>
      <c r="Z648" s="252"/>
      <c r="AA648" s="252"/>
      <c r="AB648" s="252"/>
      <c r="AC648" s="252"/>
      <c r="AD648" s="252"/>
      <c r="AE648" s="252"/>
      <c r="AF648" s="252"/>
      <c r="AG648" s="252"/>
      <c r="AH648" s="252"/>
      <c r="AI648" s="252"/>
      <c r="AJ648" s="252"/>
      <c r="AK648" s="252"/>
      <c r="AL648" s="252"/>
      <c r="AM648" s="252"/>
      <c r="AN648" s="252"/>
      <c r="AO648" s="252"/>
      <c r="AP648" s="252"/>
      <c r="AQ648" s="252"/>
    </row>
    <row r="649" spans="4:43">
      <c r="E649" s="72"/>
      <c r="F649" s="252"/>
      <c r="G649" s="252"/>
      <c r="H649" s="252"/>
      <c r="I649" s="252"/>
      <c r="J649" s="252"/>
      <c r="K649" s="252"/>
      <c r="L649" s="252"/>
      <c r="M649" s="252"/>
      <c r="N649" s="252"/>
      <c r="O649" s="252"/>
      <c r="P649" s="252"/>
      <c r="Q649" s="252"/>
      <c r="R649" s="252"/>
      <c r="S649" s="252"/>
      <c r="T649" s="252"/>
      <c r="U649" s="252"/>
      <c r="V649" s="252"/>
      <c r="W649" s="252"/>
      <c r="X649" s="252"/>
      <c r="Y649" s="252"/>
      <c r="Z649" s="252"/>
      <c r="AA649" s="252"/>
      <c r="AB649" s="252"/>
      <c r="AC649" s="252"/>
      <c r="AD649" s="252"/>
      <c r="AE649" s="252"/>
      <c r="AF649" s="252"/>
      <c r="AG649" s="252"/>
      <c r="AH649" s="252"/>
      <c r="AI649" s="252"/>
      <c r="AJ649" s="252"/>
      <c r="AK649" s="252"/>
      <c r="AL649" s="252"/>
      <c r="AM649" s="252"/>
      <c r="AN649" s="252"/>
      <c r="AO649" s="252"/>
      <c r="AP649" s="252"/>
      <c r="AQ649" s="252"/>
    </row>
    <row r="650" spans="4:43">
      <c r="E650" s="72"/>
      <c r="F650" s="252"/>
      <c r="G650" s="252"/>
      <c r="H650" s="252"/>
      <c r="I650" s="252"/>
      <c r="J650" s="252"/>
      <c r="K650" s="252"/>
      <c r="L650" s="252"/>
      <c r="M650" s="252"/>
      <c r="N650" s="252"/>
      <c r="O650" s="252"/>
      <c r="P650" s="252"/>
      <c r="Q650" s="252"/>
      <c r="R650" s="252"/>
      <c r="S650" s="252"/>
      <c r="T650" s="252"/>
      <c r="U650" s="252"/>
      <c r="V650" s="252"/>
      <c r="W650" s="252"/>
      <c r="X650" s="252"/>
      <c r="Y650" s="252"/>
      <c r="Z650" s="252"/>
      <c r="AA650" s="252"/>
      <c r="AB650" s="252"/>
      <c r="AC650" s="252"/>
      <c r="AD650" s="252"/>
      <c r="AE650" s="252"/>
      <c r="AF650" s="252"/>
      <c r="AG650" s="252"/>
      <c r="AH650" s="252"/>
      <c r="AI650" s="252"/>
      <c r="AJ650" s="252"/>
      <c r="AK650" s="252"/>
      <c r="AL650" s="252"/>
      <c r="AM650" s="252"/>
      <c r="AN650" s="252"/>
      <c r="AO650" s="252"/>
      <c r="AP650" s="252"/>
      <c r="AQ650" s="252"/>
    </row>
    <row r="651" spans="4:43">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row>
    <row r="652" spans="4:43" ht="12.75" customHeight="1">
      <c r="E652" s="72"/>
      <c r="F652" s="252" t="s">
        <v>206</v>
      </c>
      <c r="G652" s="252"/>
      <c r="H652" s="252"/>
      <c r="I652" s="252"/>
      <c r="J652" s="252"/>
      <c r="K652" s="252"/>
      <c r="L652" s="252"/>
      <c r="M652" s="252"/>
      <c r="N652" s="252"/>
      <c r="O652" s="252"/>
      <c r="P652" s="252"/>
      <c r="Q652" s="252"/>
      <c r="R652" s="252"/>
      <c r="S652" s="252"/>
      <c r="T652" s="252"/>
      <c r="U652" s="252"/>
      <c r="V652" s="252"/>
      <c r="W652" s="252"/>
      <c r="X652" s="252"/>
      <c r="Y652" s="252"/>
      <c r="Z652" s="252"/>
      <c r="AA652" s="252"/>
      <c r="AB652" s="252"/>
      <c r="AC652" s="252"/>
      <c r="AD652" s="252"/>
      <c r="AE652" s="252"/>
      <c r="AF652" s="252"/>
      <c r="AG652" s="252"/>
      <c r="AH652" s="252"/>
      <c r="AI652" s="252"/>
      <c r="AJ652" s="252"/>
      <c r="AK652" s="252"/>
      <c r="AL652" s="252"/>
      <c r="AM652" s="252"/>
      <c r="AN652" s="252"/>
      <c r="AO652" s="252"/>
      <c r="AP652" s="252"/>
      <c r="AQ652" s="252"/>
    </row>
    <row r="653" spans="4:43">
      <c r="E653" s="72"/>
      <c r="F653" s="252"/>
      <c r="G653" s="252"/>
      <c r="H653" s="252"/>
      <c r="I653" s="252"/>
      <c r="J653" s="252"/>
      <c r="K653" s="252"/>
      <c r="L653" s="252"/>
      <c r="M653" s="252"/>
      <c r="N653" s="252"/>
      <c r="O653" s="252"/>
      <c r="P653" s="252"/>
      <c r="Q653" s="252"/>
      <c r="R653" s="252"/>
      <c r="S653" s="252"/>
      <c r="T653" s="252"/>
      <c r="U653" s="252"/>
      <c r="V653" s="252"/>
      <c r="W653" s="252"/>
      <c r="X653" s="252"/>
      <c r="Y653" s="252"/>
      <c r="Z653" s="252"/>
      <c r="AA653" s="252"/>
      <c r="AB653" s="252"/>
      <c r="AC653" s="252"/>
      <c r="AD653" s="252"/>
      <c r="AE653" s="252"/>
      <c r="AF653" s="252"/>
      <c r="AG653" s="252"/>
      <c r="AH653" s="252"/>
      <c r="AI653" s="252"/>
      <c r="AJ653" s="252"/>
      <c r="AK653" s="252"/>
      <c r="AL653" s="252"/>
      <c r="AM653" s="252"/>
      <c r="AN653" s="252"/>
      <c r="AO653" s="252"/>
      <c r="AP653" s="252"/>
      <c r="AQ653" s="252"/>
    </row>
    <row r="654" spans="4:43" ht="12.75" customHeight="1">
      <c r="E654" s="72"/>
      <c r="F654" s="252" t="s">
        <v>207</v>
      </c>
      <c r="G654" s="252"/>
      <c r="H654" s="252"/>
      <c r="I654" s="252"/>
      <c r="J654" s="252"/>
      <c r="K654" s="252"/>
      <c r="L654" s="252"/>
      <c r="M654" s="252"/>
      <c r="N654" s="252"/>
      <c r="O654" s="252"/>
      <c r="P654" s="252"/>
      <c r="Q654" s="252"/>
      <c r="R654" s="252"/>
      <c r="S654" s="252"/>
      <c r="T654" s="252"/>
      <c r="U654" s="252"/>
      <c r="V654" s="252"/>
      <c r="W654" s="252"/>
      <c r="X654" s="252"/>
      <c r="Y654" s="252"/>
      <c r="Z654" s="252"/>
      <c r="AA654" s="252"/>
      <c r="AB654" s="252"/>
      <c r="AC654" s="252"/>
      <c r="AD654" s="252"/>
      <c r="AE654" s="252"/>
      <c r="AF654" s="252"/>
      <c r="AG654" s="252"/>
      <c r="AH654" s="252"/>
      <c r="AI654" s="252"/>
      <c r="AJ654" s="252"/>
      <c r="AK654" s="252"/>
      <c r="AL654" s="252"/>
      <c r="AM654" s="252"/>
      <c r="AN654" s="252"/>
      <c r="AO654" s="252"/>
      <c r="AP654" s="252"/>
      <c r="AQ654" s="252"/>
    </row>
    <row r="655" spans="4:43">
      <c r="E655" s="72"/>
      <c r="F655" s="252"/>
      <c r="G655" s="252"/>
      <c r="H655" s="252"/>
      <c r="I655" s="252"/>
      <c r="J655" s="252"/>
      <c r="K655" s="252"/>
      <c r="L655" s="252"/>
      <c r="M655" s="252"/>
      <c r="N655" s="252"/>
      <c r="O655" s="252"/>
      <c r="P655" s="252"/>
      <c r="Q655" s="252"/>
      <c r="R655" s="252"/>
      <c r="S655" s="252"/>
      <c r="T655" s="252"/>
      <c r="U655" s="252"/>
      <c r="V655" s="252"/>
      <c r="W655" s="252"/>
      <c r="X655" s="252"/>
      <c r="Y655" s="252"/>
      <c r="Z655" s="252"/>
      <c r="AA655" s="252"/>
      <c r="AB655" s="252"/>
      <c r="AC655" s="252"/>
      <c r="AD655" s="252"/>
      <c r="AE655" s="252"/>
      <c r="AF655" s="252"/>
      <c r="AG655" s="252"/>
      <c r="AH655" s="252"/>
      <c r="AI655" s="252"/>
      <c r="AJ655" s="252"/>
      <c r="AK655" s="252"/>
      <c r="AL655" s="252"/>
      <c r="AM655" s="252"/>
      <c r="AN655" s="252"/>
      <c r="AO655" s="252"/>
      <c r="AP655" s="252"/>
      <c r="AQ655" s="252"/>
    </row>
    <row r="656" spans="4:43">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row>
    <row r="657" spans="5:43" ht="12.75" customHeight="1">
      <c r="E657" s="72"/>
      <c r="F657" s="252" t="s">
        <v>208</v>
      </c>
      <c r="G657" s="252"/>
      <c r="H657" s="252"/>
      <c r="I657" s="252"/>
      <c r="J657" s="252"/>
      <c r="K657" s="252"/>
      <c r="L657" s="252"/>
      <c r="M657" s="252"/>
      <c r="N657" s="252"/>
      <c r="O657" s="252"/>
      <c r="P657" s="252"/>
      <c r="Q657" s="252"/>
      <c r="R657" s="252"/>
      <c r="S657" s="252"/>
      <c r="T657" s="252"/>
      <c r="U657" s="252"/>
      <c r="V657" s="252"/>
      <c r="W657" s="252"/>
      <c r="X657" s="252"/>
      <c r="Y657" s="252"/>
      <c r="Z657" s="252"/>
      <c r="AA657" s="252"/>
      <c r="AB657" s="252"/>
      <c r="AC657" s="252"/>
      <c r="AD657" s="252"/>
      <c r="AE657" s="252"/>
      <c r="AF657" s="252"/>
      <c r="AG657" s="252"/>
      <c r="AH657" s="252"/>
      <c r="AI657" s="252"/>
      <c r="AJ657" s="252"/>
      <c r="AK657" s="252"/>
      <c r="AL657" s="252"/>
      <c r="AM657" s="252"/>
      <c r="AN657" s="252"/>
      <c r="AO657" s="252"/>
      <c r="AP657" s="252"/>
      <c r="AQ657" s="252"/>
    </row>
    <row r="658" spans="5:43">
      <c r="E658" s="72"/>
      <c r="F658" s="252"/>
      <c r="G658" s="252"/>
      <c r="H658" s="252"/>
      <c r="I658" s="252"/>
      <c r="J658" s="252"/>
      <c r="K658" s="252"/>
      <c r="L658" s="252"/>
      <c r="M658" s="252"/>
      <c r="N658" s="252"/>
      <c r="O658" s="252"/>
      <c r="P658" s="252"/>
      <c r="Q658" s="252"/>
      <c r="R658" s="252"/>
      <c r="S658" s="252"/>
      <c r="T658" s="252"/>
      <c r="U658" s="252"/>
      <c r="V658" s="252"/>
      <c r="W658" s="252"/>
      <c r="X658" s="252"/>
      <c r="Y658" s="252"/>
      <c r="Z658" s="252"/>
      <c r="AA658" s="252"/>
      <c r="AB658" s="252"/>
      <c r="AC658" s="252"/>
      <c r="AD658" s="252"/>
      <c r="AE658" s="252"/>
      <c r="AF658" s="252"/>
      <c r="AG658" s="252"/>
      <c r="AH658" s="252"/>
      <c r="AI658" s="252"/>
      <c r="AJ658" s="252"/>
      <c r="AK658" s="252"/>
      <c r="AL658" s="252"/>
      <c r="AM658" s="252"/>
      <c r="AN658" s="252"/>
      <c r="AO658" s="252"/>
      <c r="AP658" s="252"/>
      <c r="AQ658" s="252"/>
    </row>
    <row r="659" spans="5:43">
      <c r="E659" s="72"/>
      <c r="F659" s="252"/>
      <c r="G659" s="252"/>
      <c r="H659" s="252"/>
      <c r="I659" s="252"/>
      <c r="J659" s="252"/>
      <c r="K659" s="252"/>
      <c r="L659" s="252"/>
      <c r="M659" s="252"/>
      <c r="N659" s="252"/>
      <c r="O659" s="252"/>
      <c r="P659" s="252"/>
      <c r="Q659" s="252"/>
      <c r="R659" s="252"/>
      <c r="S659" s="252"/>
      <c r="T659" s="252"/>
      <c r="U659" s="252"/>
      <c r="V659" s="252"/>
      <c r="W659" s="252"/>
      <c r="X659" s="252"/>
      <c r="Y659" s="252"/>
      <c r="Z659" s="252"/>
      <c r="AA659" s="252"/>
      <c r="AB659" s="252"/>
      <c r="AC659" s="252"/>
      <c r="AD659" s="252"/>
      <c r="AE659" s="252"/>
      <c r="AF659" s="252"/>
      <c r="AG659" s="252"/>
      <c r="AH659" s="252"/>
      <c r="AI659" s="252"/>
      <c r="AJ659" s="252"/>
      <c r="AK659" s="252"/>
      <c r="AL659" s="252"/>
      <c r="AM659" s="252"/>
      <c r="AN659" s="252"/>
      <c r="AO659" s="252"/>
      <c r="AP659" s="252"/>
      <c r="AQ659" s="252"/>
    </row>
    <row r="660" spans="5:43">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row>
    <row r="661" spans="5:43" ht="12.75" customHeight="1">
      <c r="E661" s="72"/>
      <c r="F661" s="252" t="s">
        <v>209</v>
      </c>
      <c r="G661" s="252"/>
      <c r="H661" s="252"/>
      <c r="I661" s="252"/>
      <c r="J661" s="252"/>
      <c r="K661" s="252"/>
      <c r="L661" s="252"/>
      <c r="M661" s="252"/>
      <c r="N661" s="252"/>
      <c r="O661" s="252"/>
      <c r="P661" s="252"/>
      <c r="Q661" s="252"/>
      <c r="R661" s="252"/>
      <c r="S661" s="252"/>
      <c r="T661" s="252"/>
      <c r="U661" s="252"/>
      <c r="V661" s="252"/>
      <c r="W661" s="252"/>
      <c r="X661" s="252"/>
      <c r="Y661" s="252"/>
      <c r="Z661" s="252"/>
      <c r="AA661" s="252"/>
      <c r="AB661" s="252"/>
      <c r="AC661" s="252"/>
      <c r="AD661" s="252"/>
      <c r="AE661" s="252"/>
      <c r="AF661" s="252"/>
      <c r="AG661" s="252"/>
      <c r="AH661" s="252"/>
      <c r="AI661" s="252"/>
      <c r="AJ661" s="252"/>
      <c r="AK661" s="252"/>
      <c r="AL661" s="252"/>
      <c r="AM661" s="252"/>
      <c r="AN661" s="252"/>
      <c r="AO661" s="252"/>
      <c r="AP661" s="252"/>
      <c r="AQ661" s="252"/>
    </row>
    <row r="662" spans="5:43">
      <c r="E662" s="72"/>
      <c r="F662" s="252"/>
      <c r="G662" s="252"/>
      <c r="H662" s="252"/>
      <c r="I662" s="252"/>
      <c r="J662" s="252"/>
      <c r="K662" s="252"/>
      <c r="L662" s="252"/>
      <c r="M662" s="252"/>
      <c r="N662" s="252"/>
      <c r="O662" s="252"/>
      <c r="P662" s="252"/>
      <c r="Q662" s="252"/>
      <c r="R662" s="252"/>
      <c r="S662" s="252"/>
      <c r="T662" s="252"/>
      <c r="U662" s="252"/>
      <c r="V662" s="252"/>
      <c r="W662" s="252"/>
      <c r="X662" s="252"/>
      <c r="Y662" s="252"/>
      <c r="Z662" s="252"/>
      <c r="AA662" s="252"/>
      <c r="AB662" s="252"/>
      <c r="AC662" s="252"/>
      <c r="AD662" s="252"/>
      <c r="AE662" s="252"/>
      <c r="AF662" s="252"/>
      <c r="AG662" s="252"/>
      <c r="AH662" s="252"/>
      <c r="AI662" s="252"/>
      <c r="AJ662" s="252"/>
      <c r="AK662" s="252"/>
      <c r="AL662" s="252"/>
      <c r="AM662" s="252"/>
      <c r="AN662" s="252"/>
      <c r="AO662" s="252"/>
      <c r="AP662" s="252"/>
      <c r="AQ662" s="252"/>
    </row>
    <row r="663" spans="5:43">
      <c r="E663" s="72"/>
      <c r="F663" s="252"/>
      <c r="G663" s="252"/>
      <c r="H663" s="252"/>
      <c r="I663" s="252"/>
      <c r="J663" s="252"/>
      <c r="K663" s="252"/>
      <c r="L663" s="252"/>
      <c r="M663" s="252"/>
      <c r="N663" s="252"/>
      <c r="O663" s="252"/>
      <c r="P663" s="252"/>
      <c r="Q663" s="252"/>
      <c r="R663" s="252"/>
      <c r="S663" s="252"/>
      <c r="T663" s="252"/>
      <c r="U663" s="252"/>
      <c r="V663" s="252"/>
      <c r="W663" s="252"/>
      <c r="X663" s="252"/>
      <c r="Y663" s="252"/>
      <c r="Z663" s="252"/>
      <c r="AA663" s="252"/>
      <c r="AB663" s="252"/>
      <c r="AC663" s="252"/>
      <c r="AD663" s="252"/>
      <c r="AE663" s="252"/>
      <c r="AF663" s="252"/>
      <c r="AG663" s="252"/>
      <c r="AH663" s="252"/>
      <c r="AI663" s="252"/>
      <c r="AJ663" s="252"/>
      <c r="AK663" s="252"/>
      <c r="AL663" s="252"/>
      <c r="AM663" s="252"/>
      <c r="AN663" s="252"/>
      <c r="AO663" s="252"/>
      <c r="AP663" s="252"/>
      <c r="AQ663" s="252"/>
    </row>
    <row r="664" spans="5:43">
      <c r="E664" s="72"/>
      <c r="F664" s="252"/>
      <c r="G664" s="252"/>
      <c r="H664" s="252"/>
      <c r="I664" s="252"/>
      <c r="J664" s="252"/>
      <c r="K664" s="252"/>
      <c r="L664" s="252"/>
      <c r="M664" s="252"/>
      <c r="N664" s="252"/>
      <c r="O664" s="252"/>
      <c r="P664" s="252"/>
      <c r="Q664" s="252"/>
      <c r="R664" s="252"/>
      <c r="S664" s="252"/>
      <c r="T664" s="252"/>
      <c r="U664" s="252"/>
      <c r="V664" s="252"/>
      <c r="W664" s="252"/>
      <c r="X664" s="252"/>
      <c r="Y664" s="252"/>
      <c r="Z664" s="252"/>
      <c r="AA664" s="252"/>
      <c r="AB664" s="252"/>
      <c r="AC664" s="252"/>
      <c r="AD664" s="252"/>
      <c r="AE664" s="252"/>
      <c r="AF664" s="252"/>
      <c r="AG664" s="252"/>
      <c r="AH664" s="252"/>
      <c r="AI664" s="252"/>
      <c r="AJ664" s="252"/>
      <c r="AK664" s="252"/>
      <c r="AL664" s="252"/>
      <c r="AM664" s="252"/>
      <c r="AN664" s="252"/>
      <c r="AO664" s="252"/>
      <c r="AP664" s="252"/>
      <c r="AQ664" s="252"/>
    </row>
    <row r="665" spans="5:43">
      <c r="E665" s="72"/>
      <c r="F665" s="252"/>
      <c r="G665" s="252"/>
      <c r="H665" s="252"/>
      <c r="I665" s="252"/>
      <c r="J665" s="252"/>
      <c r="K665" s="252"/>
      <c r="L665" s="252"/>
      <c r="M665" s="252"/>
      <c r="N665" s="252"/>
      <c r="O665" s="252"/>
      <c r="P665" s="252"/>
      <c r="Q665" s="252"/>
      <c r="R665" s="252"/>
      <c r="S665" s="252"/>
      <c r="T665" s="252"/>
      <c r="U665" s="252"/>
      <c r="V665" s="252"/>
      <c r="W665" s="252"/>
      <c r="X665" s="252"/>
      <c r="Y665" s="252"/>
      <c r="Z665" s="252"/>
      <c r="AA665" s="252"/>
      <c r="AB665" s="252"/>
      <c r="AC665" s="252"/>
      <c r="AD665" s="252"/>
      <c r="AE665" s="252"/>
      <c r="AF665" s="252"/>
      <c r="AG665" s="252"/>
      <c r="AH665" s="252"/>
      <c r="AI665" s="252"/>
      <c r="AJ665" s="252"/>
      <c r="AK665" s="252"/>
      <c r="AL665" s="252"/>
      <c r="AM665" s="252"/>
      <c r="AN665" s="252"/>
      <c r="AO665" s="252"/>
      <c r="AP665" s="252"/>
      <c r="AQ665" s="252"/>
    </row>
    <row r="666" spans="5:43">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row>
    <row r="667" spans="5:43">
      <c r="E667" s="72"/>
      <c r="F667" s="252" t="s">
        <v>210</v>
      </c>
      <c r="G667" s="252"/>
      <c r="H667" s="252"/>
      <c r="I667" s="252"/>
      <c r="J667" s="252"/>
      <c r="K667" s="252"/>
      <c r="L667" s="252"/>
      <c r="M667" s="252"/>
      <c r="N667" s="252"/>
      <c r="O667" s="252"/>
      <c r="P667" s="252"/>
      <c r="Q667" s="252"/>
      <c r="R667" s="252"/>
      <c r="S667" s="252"/>
      <c r="T667" s="252"/>
      <c r="U667" s="252"/>
      <c r="V667" s="252"/>
      <c r="W667" s="252"/>
      <c r="X667" s="252"/>
      <c r="Y667" s="252"/>
      <c r="Z667" s="252"/>
      <c r="AA667" s="252"/>
      <c r="AB667" s="252"/>
      <c r="AC667" s="252"/>
      <c r="AD667" s="252"/>
      <c r="AE667" s="252"/>
      <c r="AF667" s="252"/>
      <c r="AG667" s="252"/>
      <c r="AH667" s="252"/>
      <c r="AI667" s="252"/>
      <c r="AJ667" s="252"/>
      <c r="AK667" s="252"/>
      <c r="AL667" s="252"/>
      <c r="AM667" s="252"/>
      <c r="AN667" s="252"/>
      <c r="AO667" s="252"/>
      <c r="AP667" s="252"/>
      <c r="AQ667" s="252"/>
    </row>
    <row r="668" spans="5:43">
      <c r="E668" s="72"/>
      <c r="F668" s="252"/>
      <c r="G668" s="252"/>
      <c r="H668" s="252"/>
      <c r="I668" s="252"/>
      <c r="J668" s="252"/>
      <c r="K668" s="252"/>
      <c r="L668" s="252"/>
      <c r="M668" s="252"/>
      <c r="N668" s="252"/>
      <c r="O668" s="252"/>
      <c r="P668" s="252"/>
      <c r="Q668" s="252"/>
      <c r="R668" s="252"/>
      <c r="S668" s="252"/>
      <c r="T668" s="252"/>
      <c r="U668" s="252"/>
      <c r="V668" s="252"/>
      <c r="W668" s="252"/>
      <c r="X668" s="252"/>
      <c r="Y668" s="252"/>
      <c r="Z668" s="252"/>
      <c r="AA668" s="252"/>
      <c r="AB668" s="252"/>
      <c r="AC668" s="252"/>
      <c r="AD668" s="252"/>
      <c r="AE668" s="252"/>
      <c r="AF668" s="252"/>
      <c r="AG668" s="252"/>
      <c r="AH668" s="252"/>
      <c r="AI668" s="252"/>
      <c r="AJ668" s="252"/>
      <c r="AK668" s="252"/>
      <c r="AL668" s="252"/>
      <c r="AM668" s="252"/>
      <c r="AN668" s="252"/>
      <c r="AO668" s="252"/>
      <c r="AP668" s="252"/>
      <c r="AQ668" s="252"/>
    </row>
    <row r="669" spans="5:43">
      <c r="E669" s="72"/>
      <c r="F669" s="252"/>
      <c r="G669" s="252"/>
      <c r="H669" s="252"/>
      <c r="I669" s="252"/>
      <c r="J669" s="252"/>
      <c r="K669" s="252"/>
      <c r="L669" s="252"/>
      <c r="M669" s="252"/>
      <c r="N669" s="252"/>
      <c r="O669" s="252"/>
      <c r="P669" s="252"/>
      <c r="Q669" s="252"/>
      <c r="R669" s="252"/>
      <c r="S669" s="252"/>
      <c r="T669" s="252"/>
      <c r="U669" s="252"/>
      <c r="V669" s="252"/>
      <c r="W669" s="252"/>
      <c r="X669" s="252"/>
      <c r="Y669" s="252"/>
      <c r="Z669" s="252"/>
      <c r="AA669" s="252"/>
      <c r="AB669" s="252"/>
      <c r="AC669" s="252"/>
      <c r="AD669" s="252"/>
      <c r="AE669" s="252"/>
      <c r="AF669" s="252"/>
      <c r="AG669" s="252"/>
      <c r="AH669" s="252"/>
      <c r="AI669" s="252"/>
      <c r="AJ669" s="252"/>
      <c r="AK669" s="252"/>
      <c r="AL669" s="252"/>
      <c r="AM669" s="252"/>
      <c r="AN669" s="252"/>
      <c r="AO669" s="252"/>
      <c r="AP669" s="252"/>
      <c r="AQ669" s="252"/>
    </row>
    <row r="670" spans="5:43">
      <c r="E670" s="72"/>
      <c r="F670" s="252"/>
      <c r="G670" s="252"/>
      <c r="H670" s="252"/>
      <c r="I670" s="252"/>
      <c r="J670" s="252"/>
      <c r="K670" s="252"/>
      <c r="L670" s="252"/>
      <c r="M670" s="252"/>
      <c r="N670" s="252"/>
      <c r="O670" s="252"/>
      <c r="P670" s="252"/>
      <c r="Q670" s="252"/>
      <c r="R670" s="252"/>
      <c r="S670" s="252"/>
      <c r="T670" s="252"/>
      <c r="U670" s="252"/>
      <c r="V670" s="252"/>
      <c r="W670" s="252"/>
      <c r="X670" s="252"/>
      <c r="Y670" s="252"/>
      <c r="Z670" s="252"/>
      <c r="AA670" s="252"/>
      <c r="AB670" s="252"/>
      <c r="AC670" s="252"/>
      <c r="AD670" s="252"/>
      <c r="AE670" s="252"/>
      <c r="AF670" s="252"/>
      <c r="AG670" s="252"/>
      <c r="AH670" s="252"/>
      <c r="AI670" s="252"/>
      <c r="AJ670" s="252"/>
      <c r="AK670" s="252"/>
      <c r="AL670" s="252"/>
      <c r="AM670" s="252"/>
      <c r="AN670" s="252"/>
      <c r="AO670" s="252"/>
      <c r="AP670" s="252"/>
      <c r="AQ670" s="252"/>
    </row>
    <row r="671" spans="5:43">
      <c r="E671" s="72"/>
      <c r="F671" s="252"/>
      <c r="G671" s="252"/>
      <c r="H671" s="252"/>
      <c r="I671" s="252"/>
      <c r="J671" s="252"/>
      <c r="K671" s="252"/>
      <c r="L671" s="252"/>
      <c r="M671" s="252"/>
      <c r="N671" s="252"/>
      <c r="O671" s="252"/>
      <c r="P671" s="252"/>
      <c r="Q671" s="252"/>
      <c r="R671" s="252"/>
      <c r="S671" s="252"/>
      <c r="T671" s="252"/>
      <c r="U671" s="252"/>
      <c r="V671" s="252"/>
      <c r="W671" s="252"/>
      <c r="X671" s="252"/>
      <c r="Y671" s="252"/>
      <c r="Z671" s="252"/>
      <c r="AA671" s="252"/>
      <c r="AB671" s="252"/>
      <c r="AC671" s="252"/>
      <c r="AD671" s="252"/>
      <c r="AE671" s="252"/>
      <c r="AF671" s="252"/>
      <c r="AG671" s="252"/>
      <c r="AH671" s="252"/>
      <c r="AI671" s="252"/>
      <c r="AJ671" s="252"/>
      <c r="AK671" s="252"/>
      <c r="AL671" s="252"/>
      <c r="AM671" s="252"/>
      <c r="AN671" s="252"/>
      <c r="AO671" s="252"/>
      <c r="AP671" s="252"/>
      <c r="AQ671" s="252"/>
    </row>
    <row r="672" spans="5:43">
      <c r="E672" s="72"/>
      <c r="F672" s="252"/>
      <c r="G672" s="252"/>
      <c r="H672" s="252"/>
      <c r="I672" s="252"/>
      <c r="J672" s="252"/>
      <c r="K672" s="252"/>
      <c r="L672" s="252"/>
      <c r="M672" s="252"/>
      <c r="N672" s="252"/>
      <c r="O672" s="252"/>
      <c r="P672" s="252"/>
      <c r="Q672" s="252"/>
      <c r="R672" s="252"/>
      <c r="S672" s="252"/>
      <c r="T672" s="252"/>
      <c r="U672" s="252"/>
      <c r="V672" s="252"/>
      <c r="W672" s="252"/>
      <c r="X672" s="252"/>
      <c r="Y672" s="252"/>
      <c r="Z672" s="252"/>
      <c r="AA672" s="252"/>
      <c r="AB672" s="252"/>
      <c r="AC672" s="252"/>
      <c r="AD672" s="252"/>
      <c r="AE672" s="252"/>
      <c r="AF672" s="252"/>
      <c r="AG672" s="252"/>
      <c r="AH672" s="252"/>
      <c r="AI672" s="252"/>
      <c r="AJ672" s="252"/>
      <c r="AK672" s="252"/>
      <c r="AL672" s="252"/>
      <c r="AM672" s="252"/>
      <c r="AN672" s="252"/>
      <c r="AO672" s="252"/>
      <c r="AP672" s="252"/>
      <c r="AQ672" s="252"/>
    </row>
    <row r="673" spans="4:43">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row>
    <row r="674" spans="4:43" ht="12.75" customHeight="1">
      <c r="D674" s="1">
        <v>6</v>
      </c>
      <c r="E674" s="72"/>
      <c r="F674" s="308" t="str">
        <f>CONCATENATE($F$503,D674,".")</f>
        <v>2.6.</v>
      </c>
      <c r="G674" s="308"/>
      <c r="H674" s="315" t="s">
        <v>211</v>
      </c>
      <c r="I674" s="315"/>
      <c r="J674" s="315"/>
      <c r="K674" s="315"/>
      <c r="L674" s="315"/>
      <c r="M674" s="315"/>
      <c r="N674" s="315"/>
      <c r="O674" s="315"/>
      <c r="P674" s="315"/>
      <c r="Q674" s="315"/>
      <c r="R674" s="315"/>
      <c r="S674" s="315"/>
      <c r="T674" s="315"/>
      <c r="U674" s="315"/>
      <c r="V674" s="315"/>
      <c r="W674" s="315"/>
      <c r="X674" s="315"/>
      <c r="Y674" s="315"/>
      <c r="Z674" s="315"/>
      <c r="AA674" s="315"/>
      <c r="AB674" s="315"/>
      <c r="AC674" s="315"/>
      <c r="AD674" s="315"/>
      <c r="AE674" s="315"/>
      <c r="AF674" s="315"/>
      <c r="AG674" s="315"/>
      <c r="AH674" s="315"/>
      <c r="AI674" s="315"/>
      <c r="AJ674" s="315"/>
      <c r="AK674" s="315"/>
      <c r="AL674" s="315"/>
      <c r="AM674" s="315"/>
      <c r="AN674" s="315"/>
      <c r="AO674" s="315"/>
      <c r="AP674" s="315"/>
      <c r="AQ674" s="315"/>
    </row>
    <row r="675" spans="4:43">
      <c r="E675" s="71"/>
      <c r="F675" s="316" t="s">
        <v>212</v>
      </c>
      <c r="G675" s="316"/>
      <c r="H675" s="316"/>
      <c r="I675" s="316"/>
      <c r="J675" s="316"/>
      <c r="K675" s="316"/>
      <c r="L675" s="316"/>
      <c r="M675" s="316"/>
      <c r="N675" s="316"/>
      <c r="O675" s="316"/>
      <c r="P675" s="316"/>
      <c r="Q675" s="316"/>
      <c r="R675" s="316"/>
      <c r="S675" s="316"/>
      <c r="T675" s="316"/>
      <c r="U675" s="316"/>
      <c r="V675" s="316"/>
      <c r="W675" s="316"/>
      <c r="X675" s="316"/>
      <c r="Y675" s="316"/>
      <c r="Z675" s="316"/>
      <c r="AA675" s="316"/>
      <c r="AB675" s="316"/>
      <c r="AC675" s="316"/>
      <c r="AD675" s="316"/>
      <c r="AE675" s="316"/>
      <c r="AF675" s="316"/>
      <c r="AG675" s="316"/>
      <c r="AH675" s="316"/>
      <c r="AI675" s="316"/>
      <c r="AJ675" s="316"/>
      <c r="AK675" s="316"/>
      <c r="AL675" s="316"/>
      <c r="AM675" s="316"/>
      <c r="AN675" s="316"/>
      <c r="AO675" s="316"/>
      <c r="AP675" s="316"/>
      <c r="AQ675" s="316"/>
    </row>
    <row r="676" spans="4:43">
      <c r="E676" s="71"/>
      <c r="F676" s="316"/>
      <c r="G676" s="316"/>
      <c r="H676" s="316"/>
      <c r="I676" s="316"/>
      <c r="J676" s="316"/>
      <c r="K676" s="316"/>
      <c r="L676" s="316"/>
      <c r="M676" s="316"/>
      <c r="N676" s="316"/>
      <c r="O676" s="316"/>
      <c r="P676" s="316"/>
      <c r="Q676" s="316"/>
      <c r="R676" s="316"/>
      <c r="S676" s="316"/>
      <c r="T676" s="316"/>
      <c r="U676" s="316"/>
      <c r="V676" s="316"/>
      <c r="W676" s="316"/>
      <c r="X676" s="316"/>
      <c r="Y676" s="316"/>
      <c r="Z676" s="316"/>
      <c r="AA676" s="316"/>
      <c r="AB676" s="316"/>
      <c r="AC676" s="316"/>
      <c r="AD676" s="316"/>
      <c r="AE676" s="316"/>
      <c r="AF676" s="316"/>
      <c r="AG676" s="316"/>
      <c r="AH676" s="316"/>
      <c r="AI676" s="316"/>
      <c r="AJ676" s="316"/>
      <c r="AK676" s="316"/>
      <c r="AL676" s="316"/>
      <c r="AM676" s="316"/>
      <c r="AN676" s="316"/>
      <c r="AO676" s="316"/>
      <c r="AP676" s="316"/>
      <c r="AQ676" s="316"/>
    </row>
    <row r="677" spans="4:43">
      <c r="E677" s="71"/>
      <c r="F677" s="316"/>
      <c r="G677" s="316"/>
      <c r="H677" s="316"/>
      <c r="I677" s="316"/>
      <c r="J677" s="316"/>
      <c r="K677" s="316"/>
      <c r="L677" s="316"/>
      <c r="M677" s="316"/>
      <c r="N677" s="316"/>
      <c r="O677" s="316"/>
      <c r="P677" s="316"/>
      <c r="Q677" s="316"/>
      <c r="R677" s="316"/>
      <c r="S677" s="316"/>
      <c r="T677" s="316"/>
      <c r="U677" s="316"/>
      <c r="V677" s="316"/>
      <c r="W677" s="316"/>
      <c r="X677" s="316"/>
      <c r="Y677" s="316"/>
      <c r="Z677" s="316"/>
      <c r="AA677" s="316"/>
      <c r="AB677" s="316"/>
      <c r="AC677" s="316"/>
      <c r="AD677" s="316"/>
      <c r="AE677" s="316"/>
      <c r="AF677" s="316"/>
      <c r="AG677" s="316"/>
      <c r="AH677" s="316"/>
      <c r="AI677" s="316"/>
      <c r="AJ677" s="316"/>
      <c r="AK677" s="316"/>
      <c r="AL677" s="316"/>
      <c r="AM677" s="316"/>
      <c r="AN677" s="316"/>
      <c r="AO677" s="316"/>
      <c r="AP677" s="316"/>
      <c r="AQ677" s="316"/>
    </row>
    <row r="678" spans="4:43">
      <c r="E678" s="71"/>
      <c r="F678" s="316"/>
      <c r="G678" s="316"/>
      <c r="H678" s="316"/>
      <c r="I678" s="316"/>
      <c r="J678" s="316"/>
      <c r="K678" s="316"/>
      <c r="L678" s="316"/>
      <c r="M678" s="316"/>
      <c r="N678" s="316"/>
      <c r="O678" s="316"/>
      <c r="P678" s="316"/>
      <c r="Q678" s="316"/>
      <c r="R678" s="316"/>
      <c r="S678" s="316"/>
      <c r="T678" s="316"/>
      <c r="U678" s="316"/>
      <c r="V678" s="316"/>
      <c r="W678" s="316"/>
      <c r="X678" s="316"/>
      <c r="Y678" s="316"/>
      <c r="Z678" s="316"/>
      <c r="AA678" s="316"/>
      <c r="AB678" s="316"/>
      <c r="AC678" s="316"/>
      <c r="AD678" s="316"/>
      <c r="AE678" s="316"/>
      <c r="AF678" s="316"/>
      <c r="AG678" s="316"/>
      <c r="AH678" s="316"/>
      <c r="AI678" s="316"/>
      <c r="AJ678" s="316"/>
      <c r="AK678" s="316"/>
      <c r="AL678" s="316"/>
      <c r="AM678" s="316"/>
      <c r="AN678" s="316"/>
      <c r="AO678" s="316"/>
      <c r="AP678" s="316"/>
      <c r="AQ678" s="316"/>
    </row>
    <row r="679" spans="4:43" ht="12.75" customHeight="1">
      <c r="E679" s="72"/>
      <c r="F679" s="252" t="s">
        <v>213</v>
      </c>
      <c r="G679" s="252"/>
      <c r="H679" s="252"/>
      <c r="I679" s="252"/>
      <c r="J679" s="252"/>
      <c r="K679" s="252"/>
      <c r="L679" s="252"/>
      <c r="M679" s="252"/>
      <c r="N679" s="252"/>
      <c r="O679" s="252"/>
      <c r="P679" s="252"/>
      <c r="Q679" s="252"/>
      <c r="R679" s="252"/>
      <c r="S679" s="252"/>
      <c r="T679" s="252"/>
      <c r="U679" s="252"/>
      <c r="V679" s="252"/>
      <c r="W679" s="252"/>
      <c r="X679" s="252"/>
      <c r="Y679" s="252"/>
      <c r="Z679" s="252"/>
      <c r="AA679" s="252"/>
      <c r="AB679" s="252"/>
      <c r="AC679" s="252"/>
      <c r="AD679" s="252"/>
      <c r="AE679" s="252"/>
      <c r="AF679" s="252"/>
      <c r="AG679" s="252"/>
      <c r="AH679" s="252"/>
      <c r="AI679" s="252"/>
      <c r="AJ679" s="252"/>
      <c r="AK679" s="252"/>
      <c r="AL679" s="252"/>
      <c r="AM679" s="252"/>
      <c r="AN679" s="252"/>
      <c r="AO679" s="252"/>
      <c r="AP679" s="252"/>
      <c r="AQ679" s="252"/>
    </row>
    <row r="680" spans="4:43">
      <c r="E680" s="72"/>
      <c r="F680" s="252"/>
      <c r="G680" s="252"/>
      <c r="H680" s="252"/>
      <c r="I680" s="252"/>
      <c r="J680" s="252"/>
      <c r="K680" s="252"/>
      <c r="L680" s="252"/>
      <c r="M680" s="252"/>
      <c r="N680" s="252"/>
      <c r="O680" s="252"/>
      <c r="P680" s="252"/>
      <c r="Q680" s="252"/>
      <c r="R680" s="252"/>
      <c r="S680" s="252"/>
      <c r="T680" s="252"/>
      <c r="U680" s="252"/>
      <c r="V680" s="252"/>
      <c r="W680" s="252"/>
      <c r="X680" s="252"/>
      <c r="Y680" s="252"/>
      <c r="Z680" s="252"/>
      <c r="AA680" s="252"/>
      <c r="AB680" s="252"/>
      <c r="AC680" s="252"/>
      <c r="AD680" s="252"/>
      <c r="AE680" s="252"/>
      <c r="AF680" s="252"/>
      <c r="AG680" s="252"/>
      <c r="AH680" s="252"/>
      <c r="AI680" s="252"/>
      <c r="AJ680" s="252"/>
      <c r="AK680" s="252"/>
      <c r="AL680" s="252"/>
      <c r="AM680" s="252"/>
      <c r="AN680" s="252"/>
      <c r="AO680" s="252"/>
      <c r="AP680" s="252"/>
      <c r="AQ680" s="252"/>
    </row>
    <row r="681" spans="4:43">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row>
    <row r="682" spans="4:43" ht="12.75" customHeight="1">
      <c r="E682" s="72"/>
      <c r="F682" s="252" t="s">
        <v>214</v>
      </c>
      <c r="G682" s="252"/>
      <c r="H682" s="252"/>
      <c r="I682" s="252"/>
      <c r="J682" s="252"/>
      <c r="K682" s="252"/>
      <c r="L682" s="252"/>
      <c r="M682" s="252"/>
      <c r="N682" s="252"/>
      <c r="O682" s="252"/>
      <c r="P682" s="252"/>
      <c r="Q682" s="252"/>
      <c r="R682" s="252"/>
      <c r="S682" s="252"/>
      <c r="T682" s="252"/>
      <c r="U682" s="252"/>
      <c r="V682" s="252"/>
      <c r="W682" s="252"/>
      <c r="X682" s="252"/>
      <c r="Y682" s="252"/>
      <c r="Z682" s="252"/>
      <c r="AA682" s="252"/>
      <c r="AB682" s="252"/>
      <c r="AC682" s="252"/>
      <c r="AD682" s="252"/>
      <c r="AE682" s="252"/>
      <c r="AF682" s="252"/>
      <c r="AG682" s="252"/>
      <c r="AH682" s="252"/>
      <c r="AI682" s="252"/>
      <c r="AJ682" s="252"/>
      <c r="AK682" s="252"/>
      <c r="AL682" s="252"/>
      <c r="AM682" s="252"/>
      <c r="AN682" s="252"/>
      <c r="AO682" s="252"/>
      <c r="AP682" s="252"/>
      <c r="AQ682" s="252"/>
    </row>
    <row r="683" spans="4:43" ht="12.75" customHeight="1">
      <c r="E683" s="72"/>
      <c r="F683" s="74" t="s">
        <v>25</v>
      </c>
      <c r="G683" s="285" t="s">
        <v>215</v>
      </c>
      <c r="H683" s="285"/>
      <c r="I683" s="285"/>
      <c r="J683" s="285"/>
      <c r="K683" s="285"/>
      <c r="L683" s="285"/>
      <c r="M683" s="285"/>
      <c r="N683" s="285"/>
      <c r="O683" s="285"/>
      <c r="P683" s="285"/>
      <c r="Q683" s="285"/>
      <c r="R683" s="285"/>
      <c r="S683" s="285"/>
      <c r="T683" s="285"/>
      <c r="U683" s="285"/>
      <c r="V683" s="285"/>
      <c r="W683" s="285"/>
      <c r="X683" s="285"/>
      <c r="Y683" s="285"/>
      <c r="Z683" s="285"/>
      <c r="AA683" s="285"/>
      <c r="AB683" s="285"/>
      <c r="AC683" s="285"/>
      <c r="AD683" s="285"/>
      <c r="AE683" s="285"/>
      <c r="AF683" s="285"/>
      <c r="AG683" s="285"/>
      <c r="AH683" s="285"/>
      <c r="AI683" s="285"/>
      <c r="AJ683" s="285"/>
      <c r="AK683" s="285"/>
      <c r="AL683" s="285"/>
      <c r="AM683" s="285"/>
      <c r="AN683" s="285"/>
      <c r="AO683" s="285"/>
      <c r="AP683" s="285"/>
      <c r="AQ683" s="285"/>
    </row>
    <row r="684" spans="4:43" ht="12.75" customHeight="1">
      <c r="E684" s="72"/>
      <c r="F684" s="74" t="s">
        <v>25</v>
      </c>
      <c r="G684" s="316" t="s">
        <v>216</v>
      </c>
      <c r="H684" s="316"/>
      <c r="I684" s="316"/>
      <c r="J684" s="316"/>
      <c r="K684" s="316"/>
      <c r="L684" s="316"/>
      <c r="M684" s="316"/>
      <c r="N684" s="316"/>
      <c r="O684" s="316"/>
      <c r="P684" s="316"/>
      <c r="Q684" s="316"/>
      <c r="R684" s="316"/>
      <c r="S684" s="316"/>
      <c r="T684" s="316"/>
      <c r="U684" s="316"/>
      <c r="V684" s="316"/>
      <c r="W684" s="316"/>
      <c r="X684" s="316"/>
      <c r="Y684" s="316"/>
      <c r="Z684" s="316"/>
      <c r="AA684" s="316"/>
      <c r="AB684" s="316"/>
      <c r="AC684" s="316"/>
      <c r="AD684" s="316"/>
      <c r="AE684" s="316"/>
      <c r="AF684" s="316"/>
      <c r="AG684" s="316"/>
      <c r="AH684" s="316"/>
      <c r="AI684" s="316"/>
      <c r="AJ684" s="316"/>
      <c r="AK684" s="316"/>
      <c r="AL684" s="316"/>
      <c r="AM684" s="316"/>
      <c r="AN684" s="316"/>
      <c r="AO684" s="316"/>
      <c r="AP684" s="316"/>
      <c r="AQ684" s="316"/>
    </row>
    <row r="685" spans="4:43" ht="3.75" customHeight="1">
      <c r="E685" s="72"/>
      <c r="F685" s="72"/>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c r="AO685" s="37"/>
      <c r="AP685" s="37"/>
      <c r="AQ685" s="37"/>
    </row>
    <row r="686" spans="4:43" ht="15" customHeight="1">
      <c r="E686" s="72"/>
      <c r="F686" s="252" t="s">
        <v>217</v>
      </c>
      <c r="G686" s="252"/>
      <c r="H686" s="252"/>
      <c r="I686" s="252"/>
      <c r="J686" s="252"/>
      <c r="K686" s="252"/>
      <c r="L686" s="252"/>
      <c r="M686" s="252"/>
      <c r="N686" s="252"/>
      <c r="O686" s="252"/>
      <c r="P686" s="252"/>
      <c r="Q686" s="252"/>
      <c r="R686" s="252"/>
      <c r="S686" s="252"/>
      <c r="T686" s="252"/>
      <c r="U686" s="252"/>
      <c r="V686" s="252"/>
      <c r="W686" s="252"/>
      <c r="X686" s="252"/>
      <c r="Y686" s="252"/>
      <c r="Z686" s="252"/>
      <c r="AA686" s="252"/>
      <c r="AB686" s="252"/>
      <c r="AC686" s="252"/>
      <c r="AD686" s="252"/>
      <c r="AE686" s="252"/>
      <c r="AF686" s="252"/>
      <c r="AG686" s="252"/>
      <c r="AH686" s="252"/>
      <c r="AI686" s="252"/>
      <c r="AJ686" s="252"/>
      <c r="AK686" s="252"/>
      <c r="AL686" s="252"/>
      <c r="AM686" s="252"/>
      <c r="AN686" s="252"/>
      <c r="AO686" s="252"/>
      <c r="AP686" s="252"/>
      <c r="AQ686" s="252"/>
    </row>
    <row r="687" spans="4:43">
      <c r="E687" s="72"/>
      <c r="F687" s="252"/>
      <c r="G687" s="252"/>
      <c r="H687" s="252"/>
      <c r="I687" s="252"/>
      <c r="J687" s="252"/>
      <c r="K687" s="252"/>
      <c r="L687" s="252"/>
      <c r="M687" s="252"/>
      <c r="N687" s="252"/>
      <c r="O687" s="252"/>
      <c r="P687" s="252"/>
      <c r="Q687" s="252"/>
      <c r="R687" s="252"/>
      <c r="S687" s="252"/>
      <c r="T687" s="252"/>
      <c r="U687" s="252"/>
      <c r="V687" s="252"/>
      <c r="W687" s="252"/>
      <c r="X687" s="252"/>
      <c r="Y687" s="252"/>
      <c r="Z687" s="252"/>
      <c r="AA687" s="252"/>
      <c r="AB687" s="252"/>
      <c r="AC687" s="252"/>
      <c r="AD687" s="252"/>
      <c r="AE687" s="252"/>
      <c r="AF687" s="252"/>
      <c r="AG687" s="252"/>
      <c r="AH687" s="252"/>
      <c r="AI687" s="252"/>
      <c r="AJ687" s="252"/>
      <c r="AK687" s="252"/>
      <c r="AL687" s="252"/>
      <c r="AM687" s="252"/>
      <c r="AN687" s="252"/>
      <c r="AO687" s="252"/>
      <c r="AP687" s="252"/>
      <c r="AQ687" s="252"/>
    </row>
    <row r="688" spans="4:43" ht="5.25" customHeight="1">
      <c r="E688" s="72"/>
      <c r="F688" s="72"/>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c r="AO688" s="37"/>
      <c r="AP688" s="37"/>
      <c r="AQ688" s="37"/>
    </row>
    <row r="689" spans="1:43" ht="12.75" customHeight="1">
      <c r="E689" s="72"/>
      <c r="F689" s="252" t="s">
        <v>218</v>
      </c>
      <c r="G689" s="252"/>
      <c r="H689" s="252"/>
      <c r="I689" s="252"/>
      <c r="J689" s="252"/>
      <c r="K689" s="252"/>
      <c r="L689" s="252"/>
      <c r="M689" s="252"/>
      <c r="N689" s="252"/>
      <c r="O689" s="252"/>
      <c r="P689" s="252"/>
      <c r="Q689" s="252"/>
      <c r="R689" s="252"/>
      <c r="S689" s="252"/>
      <c r="T689" s="252"/>
      <c r="U689" s="252"/>
      <c r="V689" s="252"/>
      <c r="W689" s="252"/>
      <c r="X689" s="252"/>
      <c r="Y689" s="252"/>
      <c r="Z689" s="252"/>
      <c r="AA689" s="252"/>
      <c r="AB689" s="252"/>
      <c r="AC689" s="252"/>
      <c r="AD689" s="252"/>
      <c r="AE689" s="252"/>
      <c r="AF689" s="252"/>
      <c r="AG689" s="252"/>
      <c r="AH689" s="252"/>
      <c r="AI689" s="252"/>
      <c r="AJ689" s="252"/>
      <c r="AK689" s="252"/>
      <c r="AL689" s="252"/>
      <c r="AM689" s="252"/>
      <c r="AN689" s="252"/>
      <c r="AO689" s="252"/>
      <c r="AP689" s="252"/>
      <c r="AQ689" s="252"/>
    </row>
    <row r="690" spans="1:43">
      <c r="E690" s="72"/>
      <c r="F690" s="252"/>
      <c r="G690" s="252"/>
      <c r="H690" s="252"/>
      <c r="I690" s="252"/>
      <c r="J690" s="252"/>
      <c r="K690" s="252"/>
      <c r="L690" s="252"/>
      <c r="M690" s="252"/>
      <c r="N690" s="252"/>
      <c r="O690" s="252"/>
      <c r="P690" s="252"/>
      <c r="Q690" s="252"/>
      <c r="R690" s="252"/>
      <c r="S690" s="252"/>
      <c r="T690" s="252"/>
      <c r="U690" s="252"/>
      <c r="V690" s="252"/>
      <c r="W690" s="252"/>
      <c r="X690" s="252"/>
      <c r="Y690" s="252"/>
      <c r="Z690" s="252"/>
      <c r="AA690" s="252"/>
      <c r="AB690" s="252"/>
      <c r="AC690" s="252"/>
      <c r="AD690" s="252"/>
      <c r="AE690" s="252"/>
      <c r="AF690" s="252"/>
      <c r="AG690" s="252"/>
      <c r="AH690" s="252"/>
      <c r="AI690" s="252"/>
      <c r="AJ690" s="252"/>
      <c r="AK690" s="252"/>
      <c r="AL690" s="252"/>
      <c r="AM690" s="252"/>
      <c r="AN690" s="252"/>
      <c r="AO690" s="252"/>
      <c r="AP690" s="252"/>
      <c r="AQ690" s="252"/>
    </row>
    <row r="691" spans="1:43">
      <c r="E691" s="72"/>
      <c r="F691" s="252"/>
      <c r="G691" s="252"/>
      <c r="H691" s="252"/>
      <c r="I691" s="252"/>
      <c r="J691" s="252"/>
      <c r="K691" s="252"/>
      <c r="L691" s="252"/>
      <c r="M691" s="252"/>
      <c r="N691" s="252"/>
      <c r="O691" s="252"/>
      <c r="P691" s="252"/>
      <c r="Q691" s="252"/>
      <c r="R691" s="252"/>
      <c r="S691" s="252"/>
      <c r="T691" s="252"/>
      <c r="U691" s="252"/>
      <c r="V691" s="252"/>
      <c r="W691" s="252"/>
      <c r="X691" s="252"/>
      <c r="Y691" s="252"/>
      <c r="Z691" s="252"/>
      <c r="AA691" s="252"/>
      <c r="AB691" s="252"/>
      <c r="AC691" s="252"/>
      <c r="AD691" s="252"/>
      <c r="AE691" s="252"/>
      <c r="AF691" s="252"/>
      <c r="AG691" s="252"/>
      <c r="AH691" s="252"/>
      <c r="AI691" s="252"/>
      <c r="AJ691" s="252"/>
      <c r="AK691" s="252"/>
      <c r="AL691" s="252"/>
      <c r="AM691" s="252"/>
      <c r="AN691" s="252"/>
      <c r="AO691" s="252"/>
      <c r="AP691" s="252"/>
      <c r="AQ691" s="252"/>
    </row>
    <row r="692" spans="1:43" s="203" customFormat="1">
      <c r="A692" s="1"/>
      <c r="B692" s="1"/>
      <c r="C692" s="2"/>
      <c r="D692" s="1"/>
      <c r="E692" s="199"/>
      <c r="F692" s="199"/>
      <c r="G692" s="199"/>
      <c r="H692" s="199"/>
      <c r="I692" s="199"/>
      <c r="J692" s="199"/>
      <c r="K692" s="199"/>
      <c r="L692" s="199"/>
      <c r="M692" s="199"/>
      <c r="N692" s="199"/>
      <c r="O692" s="199"/>
      <c r="P692" s="199"/>
      <c r="Q692" s="199"/>
      <c r="R692" s="199"/>
      <c r="S692" s="199"/>
      <c r="T692" s="199"/>
      <c r="U692" s="199"/>
      <c r="V692" s="199"/>
      <c r="W692" s="199"/>
      <c r="X692" s="199"/>
      <c r="Y692" s="199"/>
      <c r="Z692" s="199"/>
      <c r="AA692" s="199"/>
      <c r="AB692" s="199"/>
      <c r="AC692" s="199"/>
      <c r="AD692" s="199"/>
      <c r="AE692" s="199"/>
      <c r="AF692" s="199"/>
      <c r="AG692" s="199"/>
      <c r="AH692" s="199"/>
      <c r="AI692" s="199"/>
      <c r="AJ692" s="199"/>
      <c r="AK692" s="199"/>
      <c r="AL692" s="199"/>
      <c r="AM692" s="199"/>
      <c r="AN692" s="199"/>
      <c r="AO692" s="199"/>
      <c r="AP692" s="199"/>
      <c r="AQ692" s="199"/>
    </row>
    <row r="693" spans="1:43" s="203" customFormat="1">
      <c r="A693" s="1"/>
      <c r="B693" s="1"/>
      <c r="C693" s="2"/>
      <c r="D693" s="1"/>
      <c r="E693" s="199"/>
      <c r="F693" s="324" t="s">
        <v>589</v>
      </c>
      <c r="G693" s="324"/>
      <c r="H693" s="315" t="s">
        <v>219</v>
      </c>
      <c r="I693" s="315"/>
      <c r="J693" s="315"/>
      <c r="K693" s="315"/>
      <c r="L693" s="315"/>
      <c r="M693" s="315"/>
      <c r="N693" s="315"/>
      <c r="O693" s="315"/>
      <c r="P693" s="315"/>
      <c r="Q693" s="315"/>
      <c r="R693" s="315"/>
      <c r="S693" s="315"/>
      <c r="T693" s="315"/>
      <c r="U693" s="315"/>
      <c r="V693" s="315"/>
      <c r="W693" s="315"/>
      <c r="X693" s="315"/>
      <c r="Y693" s="315"/>
      <c r="Z693" s="315"/>
      <c r="AA693" s="315"/>
      <c r="AB693" s="315"/>
      <c r="AC693" s="315"/>
      <c r="AD693" s="315"/>
      <c r="AE693" s="315"/>
      <c r="AF693" s="315"/>
      <c r="AG693" s="315"/>
      <c r="AH693" s="315"/>
      <c r="AI693" s="315"/>
      <c r="AJ693" s="315"/>
      <c r="AK693" s="315"/>
      <c r="AL693" s="315"/>
      <c r="AM693" s="315"/>
      <c r="AN693" s="315"/>
      <c r="AO693" s="315"/>
      <c r="AP693" s="315"/>
      <c r="AQ693" s="315"/>
    </row>
    <row r="694" spans="1:43" s="203" customFormat="1">
      <c r="A694" s="1"/>
      <c r="B694" s="1"/>
      <c r="C694" s="2"/>
      <c r="D694" s="1"/>
      <c r="E694" s="199"/>
      <c r="F694" s="252" t="s">
        <v>220</v>
      </c>
      <c r="G694" s="252"/>
      <c r="H694" s="252"/>
      <c r="I694" s="252"/>
      <c r="J694" s="252"/>
      <c r="K694" s="252"/>
      <c r="L694" s="252"/>
      <c r="M694" s="252"/>
      <c r="N694" s="252"/>
      <c r="O694" s="252"/>
      <c r="P694" s="252"/>
      <c r="Q694" s="252"/>
      <c r="R694" s="252"/>
      <c r="S694" s="252"/>
      <c r="T694" s="252"/>
      <c r="U694" s="252"/>
      <c r="V694" s="252"/>
      <c r="W694" s="252"/>
      <c r="X694" s="252"/>
      <c r="Y694" s="252"/>
      <c r="Z694" s="252"/>
      <c r="AA694" s="252"/>
      <c r="AB694" s="252"/>
      <c r="AC694" s="252"/>
      <c r="AD694" s="252"/>
      <c r="AE694" s="252"/>
      <c r="AF694" s="252"/>
      <c r="AG694" s="252"/>
      <c r="AH694" s="252"/>
      <c r="AI694" s="252"/>
      <c r="AJ694" s="252"/>
      <c r="AK694" s="252"/>
      <c r="AL694" s="252"/>
      <c r="AM694" s="252"/>
      <c r="AN694" s="252"/>
      <c r="AO694" s="252"/>
      <c r="AP694" s="252"/>
      <c r="AQ694" s="252"/>
    </row>
    <row r="695" spans="1:43" s="203" customFormat="1">
      <c r="A695" s="1"/>
      <c r="B695" s="1"/>
      <c r="C695" s="2"/>
      <c r="D695" s="1"/>
      <c r="E695" s="199"/>
      <c r="F695" s="252"/>
      <c r="G695" s="252"/>
      <c r="H695" s="252"/>
      <c r="I695" s="252"/>
      <c r="J695" s="252"/>
      <c r="K695" s="252"/>
      <c r="L695" s="252"/>
      <c r="M695" s="252"/>
      <c r="N695" s="252"/>
      <c r="O695" s="252"/>
      <c r="P695" s="252"/>
      <c r="Q695" s="252"/>
      <c r="R695" s="252"/>
      <c r="S695" s="252"/>
      <c r="T695" s="252"/>
      <c r="U695" s="252"/>
      <c r="V695" s="252"/>
      <c r="W695" s="252"/>
      <c r="X695" s="252"/>
      <c r="Y695" s="252"/>
      <c r="Z695" s="252"/>
      <c r="AA695" s="252"/>
      <c r="AB695" s="252"/>
      <c r="AC695" s="252"/>
      <c r="AD695" s="252"/>
      <c r="AE695" s="252"/>
      <c r="AF695" s="252"/>
      <c r="AG695" s="252"/>
      <c r="AH695" s="252"/>
      <c r="AI695" s="252"/>
      <c r="AJ695" s="252"/>
      <c r="AK695" s="252"/>
      <c r="AL695" s="252"/>
      <c r="AM695" s="252"/>
      <c r="AN695" s="252"/>
      <c r="AO695" s="252"/>
      <c r="AP695" s="252"/>
      <c r="AQ695" s="252"/>
    </row>
    <row r="696" spans="1:43" s="203" customFormat="1">
      <c r="A696" s="1"/>
      <c r="B696" s="1"/>
      <c r="C696" s="2"/>
      <c r="D696" s="1"/>
      <c r="E696" s="199"/>
      <c r="F696" s="252"/>
      <c r="G696" s="252"/>
      <c r="H696" s="252"/>
      <c r="I696" s="252"/>
      <c r="J696" s="252"/>
      <c r="K696" s="252"/>
      <c r="L696" s="252"/>
      <c r="M696" s="252"/>
      <c r="N696" s="252"/>
      <c r="O696" s="252"/>
      <c r="P696" s="252"/>
      <c r="Q696" s="252"/>
      <c r="R696" s="252"/>
      <c r="S696" s="252"/>
      <c r="T696" s="252"/>
      <c r="U696" s="252"/>
      <c r="V696" s="252"/>
      <c r="W696" s="252"/>
      <c r="X696" s="252"/>
      <c r="Y696" s="252"/>
      <c r="Z696" s="252"/>
      <c r="AA696" s="252"/>
      <c r="AB696" s="252"/>
      <c r="AC696" s="252"/>
      <c r="AD696" s="252"/>
      <c r="AE696" s="252"/>
      <c r="AF696" s="252"/>
      <c r="AG696" s="252"/>
      <c r="AH696" s="252"/>
      <c r="AI696" s="252"/>
      <c r="AJ696" s="252"/>
      <c r="AK696" s="252"/>
      <c r="AL696" s="252"/>
      <c r="AM696" s="252"/>
      <c r="AN696" s="252"/>
      <c r="AO696" s="252"/>
      <c r="AP696" s="252"/>
      <c r="AQ696" s="252"/>
    </row>
    <row r="697" spans="1:43" s="203" customFormat="1">
      <c r="A697" s="1"/>
      <c r="B697" s="1"/>
      <c r="C697" s="2"/>
      <c r="D697" s="1"/>
      <c r="E697" s="199"/>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c r="AO697" s="37"/>
      <c r="AP697" s="37"/>
      <c r="AQ697" s="37"/>
    </row>
    <row r="698" spans="1:43" s="203" customFormat="1">
      <c r="A698" s="1"/>
      <c r="B698" s="1"/>
      <c r="C698" s="2"/>
      <c r="D698" s="1"/>
      <c r="E698" s="199"/>
      <c r="F698" s="252" t="s">
        <v>221</v>
      </c>
      <c r="G698" s="252"/>
      <c r="H698" s="252"/>
      <c r="I698" s="252"/>
      <c r="J698" s="252"/>
      <c r="K698" s="252"/>
      <c r="L698" s="252"/>
      <c r="M698" s="252"/>
      <c r="N698" s="252"/>
      <c r="O698" s="252"/>
      <c r="P698" s="252"/>
      <c r="Q698" s="252"/>
      <c r="R698" s="252"/>
      <c r="S698" s="252"/>
      <c r="T698" s="252"/>
      <c r="U698" s="252"/>
      <c r="V698" s="252"/>
      <c r="W698" s="252"/>
      <c r="X698" s="252"/>
      <c r="Y698" s="252"/>
      <c r="Z698" s="252"/>
      <c r="AA698" s="252"/>
      <c r="AB698" s="252"/>
      <c r="AC698" s="252"/>
      <c r="AD698" s="252"/>
      <c r="AE698" s="252"/>
      <c r="AF698" s="252"/>
      <c r="AG698" s="252"/>
      <c r="AH698" s="252"/>
      <c r="AI698" s="252"/>
      <c r="AJ698" s="252"/>
      <c r="AK698" s="252"/>
      <c r="AL698" s="252"/>
      <c r="AM698" s="252"/>
      <c r="AN698" s="252"/>
      <c r="AO698" s="252"/>
      <c r="AP698" s="252"/>
      <c r="AQ698" s="252"/>
    </row>
    <row r="699" spans="1:43" s="203" customFormat="1">
      <c r="A699" s="1"/>
      <c r="B699" s="1"/>
      <c r="C699" s="2"/>
      <c r="D699" s="1"/>
      <c r="E699" s="199"/>
      <c r="F699" s="75"/>
      <c r="G699" s="75"/>
      <c r="H699" s="75"/>
      <c r="I699" s="75"/>
      <c r="J699" s="75"/>
      <c r="K699" s="75"/>
      <c r="L699" s="75"/>
      <c r="M699" s="75"/>
      <c r="N699" s="75"/>
      <c r="O699" s="75"/>
      <c r="P699" s="75"/>
      <c r="Q699" s="75"/>
      <c r="R699" s="75"/>
      <c r="S699" s="75"/>
      <c r="T699" s="75"/>
      <c r="U699" s="75"/>
      <c r="V699" s="75"/>
      <c r="W699" s="75"/>
      <c r="X699" s="75"/>
      <c r="Y699" s="75"/>
      <c r="Z699" s="75"/>
      <c r="AA699" s="75"/>
      <c r="AB699" s="75"/>
      <c r="AC699" s="75"/>
      <c r="AD699" s="75"/>
      <c r="AE699" s="75"/>
      <c r="AF699" s="75"/>
      <c r="AG699" s="75"/>
      <c r="AH699" s="75"/>
      <c r="AI699" s="75"/>
      <c r="AJ699" s="75"/>
      <c r="AK699" s="75"/>
      <c r="AL699" s="75"/>
      <c r="AM699" s="75"/>
      <c r="AN699" s="75"/>
      <c r="AO699" s="75"/>
      <c r="AP699" s="75"/>
      <c r="AQ699" s="75"/>
    </row>
    <row r="700" spans="1:43" s="203" customFormat="1">
      <c r="A700" s="1"/>
      <c r="B700" s="1"/>
      <c r="C700" s="2"/>
      <c r="D700" s="1"/>
      <c r="E700" s="199"/>
      <c r="F700" s="330" t="s">
        <v>222</v>
      </c>
      <c r="G700" s="330"/>
      <c r="H700" s="330"/>
      <c r="I700" s="330"/>
      <c r="J700" s="330"/>
      <c r="K700" s="330"/>
      <c r="L700" s="330"/>
      <c r="M700" s="330"/>
      <c r="N700" s="330"/>
      <c r="O700" s="330"/>
      <c r="P700" s="330"/>
      <c r="Q700" s="330"/>
      <c r="R700" s="330"/>
      <c r="S700" s="330"/>
      <c r="T700" s="330"/>
      <c r="U700" s="330"/>
      <c r="V700" s="330"/>
      <c r="W700" s="330"/>
      <c r="X700" s="330"/>
      <c r="Y700" s="330"/>
      <c r="Z700" s="330"/>
      <c r="AA700" s="330"/>
      <c r="AB700" s="330"/>
      <c r="AC700" s="330"/>
      <c r="AD700" s="330"/>
      <c r="AE700" s="330"/>
      <c r="AF700" s="330"/>
      <c r="AG700" s="330"/>
      <c r="AH700" s="330"/>
      <c r="AI700" s="330"/>
      <c r="AJ700" s="330"/>
      <c r="AK700" s="330"/>
      <c r="AL700" s="330"/>
      <c r="AM700" s="330"/>
      <c r="AN700" s="330"/>
      <c r="AO700" s="330"/>
      <c r="AP700" s="330"/>
      <c r="AQ700" s="330"/>
    </row>
    <row r="701" spans="1:43" s="203" customFormat="1">
      <c r="A701" s="1"/>
      <c r="B701" s="1"/>
      <c r="C701" s="2"/>
      <c r="D701" s="1"/>
      <c r="E701" s="199"/>
      <c r="F701" s="252" t="s">
        <v>563</v>
      </c>
      <c r="G701" s="252"/>
      <c r="H701" s="252"/>
      <c r="I701" s="252"/>
      <c r="J701" s="252"/>
      <c r="K701" s="252"/>
      <c r="L701" s="252"/>
      <c r="M701" s="252"/>
      <c r="N701" s="252"/>
      <c r="O701" s="252"/>
      <c r="P701" s="252"/>
      <c r="Q701" s="252"/>
      <c r="R701" s="252"/>
      <c r="S701" s="252"/>
      <c r="T701" s="252"/>
      <c r="U701" s="252"/>
      <c r="V701" s="252"/>
      <c r="W701" s="252"/>
      <c r="X701" s="252"/>
      <c r="Y701" s="252"/>
      <c r="Z701" s="252"/>
      <c r="AA701" s="252"/>
      <c r="AB701" s="252"/>
      <c r="AC701" s="252"/>
      <c r="AD701" s="252"/>
      <c r="AE701" s="252"/>
      <c r="AF701" s="252"/>
      <c r="AG701" s="252"/>
      <c r="AH701" s="252"/>
      <c r="AI701" s="252"/>
      <c r="AJ701" s="252"/>
      <c r="AK701" s="252"/>
      <c r="AL701" s="252"/>
      <c r="AM701" s="252"/>
      <c r="AN701" s="252"/>
      <c r="AO701" s="252"/>
      <c r="AP701" s="252"/>
      <c r="AQ701" s="252"/>
    </row>
    <row r="702" spans="1:43">
      <c r="E702" s="72"/>
      <c r="F702" s="252"/>
      <c r="G702" s="252"/>
      <c r="H702" s="252"/>
      <c r="I702" s="252"/>
      <c r="J702" s="252"/>
      <c r="K702" s="252"/>
      <c r="L702" s="252"/>
      <c r="M702" s="252"/>
      <c r="N702" s="252"/>
      <c r="O702" s="252"/>
      <c r="P702" s="252"/>
      <c r="Q702" s="252"/>
      <c r="R702" s="252"/>
      <c r="S702" s="252"/>
      <c r="T702" s="252"/>
      <c r="U702" s="252"/>
      <c r="V702" s="252"/>
      <c r="W702" s="252"/>
      <c r="X702" s="252"/>
      <c r="Y702" s="252"/>
      <c r="Z702" s="252"/>
      <c r="AA702" s="252"/>
      <c r="AB702" s="252"/>
      <c r="AC702" s="252"/>
      <c r="AD702" s="252"/>
      <c r="AE702" s="252"/>
      <c r="AF702" s="252"/>
      <c r="AG702" s="252"/>
      <c r="AH702" s="252"/>
      <c r="AI702" s="252"/>
      <c r="AJ702" s="252"/>
      <c r="AK702" s="252"/>
      <c r="AL702" s="252"/>
      <c r="AM702" s="252"/>
      <c r="AN702" s="252"/>
      <c r="AO702" s="252"/>
      <c r="AP702" s="252"/>
      <c r="AQ702" s="252"/>
    </row>
    <row r="703" spans="1:43">
      <c r="E703" s="72"/>
      <c r="F703" s="252"/>
      <c r="G703" s="252"/>
      <c r="H703" s="252"/>
      <c r="I703" s="252"/>
      <c r="J703" s="252"/>
      <c r="K703" s="252"/>
      <c r="L703" s="252"/>
      <c r="M703" s="252"/>
      <c r="N703" s="252"/>
      <c r="O703" s="252"/>
      <c r="P703" s="252"/>
      <c r="Q703" s="252"/>
      <c r="R703" s="252"/>
      <c r="S703" s="252"/>
      <c r="T703" s="252"/>
      <c r="U703" s="252"/>
      <c r="V703" s="252"/>
      <c r="W703" s="252"/>
      <c r="X703" s="252"/>
      <c r="Y703" s="252"/>
      <c r="Z703" s="252"/>
      <c r="AA703" s="252"/>
      <c r="AB703" s="252"/>
      <c r="AC703" s="252"/>
      <c r="AD703" s="252"/>
      <c r="AE703" s="252"/>
      <c r="AF703" s="252"/>
      <c r="AG703" s="252"/>
      <c r="AH703" s="252"/>
      <c r="AI703" s="252"/>
      <c r="AJ703" s="252"/>
      <c r="AK703" s="252"/>
      <c r="AL703" s="252"/>
      <c r="AM703" s="252"/>
      <c r="AN703" s="252"/>
      <c r="AO703" s="252"/>
      <c r="AP703" s="252"/>
      <c r="AQ703" s="252"/>
    </row>
    <row r="704" spans="1:43">
      <c r="E704" s="72"/>
      <c r="F704" s="252"/>
      <c r="G704" s="252"/>
      <c r="H704" s="252"/>
      <c r="I704" s="252"/>
      <c r="J704" s="252"/>
      <c r="K704" s="252"/>
      <c r="L704" s="252"/>
      <c r="M704" s="252"/>
      <c r="N704" s="252"/>
      <c r="O704" s="252"/>
      <c r="P704" s="252"/>
      <c r="Q704" s="252"/>
      <c r="R704" s="252"/>
      <c r="S704" s="252"/>
      <c r="T704" s="252"/>
      <c r="U704" s="252"/>
      <c r="V704" s="252"/>
      <c r="W704" s="252"/>
      <c r="X704" s="252"/>
      <c r="Y704" s="252"/>
      <c r="Z704" s="252"/>
      <c r="AA704" s="252"/>
      <c r="AB704" s="252"/>
      <c r="AC704" s="252"/>
      <c r="AD704" s="252"/>
      <c r="AE704" s="252"/>
      <c r="AF704" s="252"/>
      <c r="AG704" s="252"/>
      <c r="AH704" s="252"/>
      <c r="AI704" s="252"/>
      <c r="AJ704" s="252"/>
      <c r="AK704" s="252"/>
      <c r="AL704" s="252"/>
      <c r="AM704" s="252"/>
      <c r="AN704" s="252"/>
      <c r="AO704" s="252"/>
      <c r="AP704" s="252"/>
      <c r="AQ704" s="252"/>
    </row>
    <row r="705" spans="1:43" s="203" customFormat="1">
      <c r="A705" s="1"/>
      <c r="B705" s="1"/>
      <c r="C705" s="2"/>
      <c r="D705" s="1"/>
      <c r="E705" s="199"/>
      <c r="F705" s="199"/>
      <c r="G705" s="199"/>
      <c r="H705" s="199"/>
      <c r="I705" s="199"/>
      <c r="J705" s="199"/>
      <c r="K705" s="199"/>
      <c r="L705" s="199"/>
      <c r="M705" s="199"/>
      <c r="N705" s="199"/>
      <c r="O705" s="199"/>
      <c r="P705" s="199"/>
      <c r="Q705" s="199"/>
      <c r="R705" s="199"/>
      <c r="S705" s="199"/>
      <c r="T705" s="199"/>
      <c r="U705" s="199"/>
      <c r="V705" s="199"/>
      <c r="W705" s="199"/>
      <c r="X705" s="199"/>
      <c r="Y705" s="199"/>
      <c r="Z705" s="199"/>
      <c r="AA705" s="199"/>
      <c r="AB705" s="199"/>
      <c r="AC705" s="199"/>
      <c r="AD705" s="199"/>
      <c r="AE705" s="199"/>
      <c r="AF705" s="199"/>
      <c r="AG705" s="199"/>
      <c r="AH705" s="199"/>
      <c r="AI705" s="199"/>
      <c r="AJ705" s="199"/>
      <c r="AK705" s="199"/>
      <c r="AL705" s="199"/>
      <c r="AM705" s="199"/>
      <c r="AN705" s="199"/>
      <c r="AO705" s="199"/>
      <c r="AP705" s="199"/>
      <c r="AQ705" s="199"/>
    </row>
    <row r="706" spans="1:43" s="203" customFormat="1">
      <c r="A706" s="1"/>
      <c r="B706" s="1"/>
      <c r="C706" s="2"/>
      <c r="D706" s="1"/>
      <c r="E706" s="199"/>
      <c r="F706" s="199"/>
      <c r="G706" s="199"/>
      <c r="H706" s="199"/>
      <c r="I706" s="199"/>
      <c r="J706" s="199"/>
      <c r="K706" s="199"/>
      <c r="L706" s="199"/>
      <c r="M706" s="199"/>
      <c r="N706" s="199"/>
      <c r="O706" s="199"/>
      <c r="P706" s="199"/>
      <c r="Q706" s="199"/>
      <c r="R706" s="199"/>
      <c r="S706" s="199"/>
      <c r="T706" s="199"/>
      <c r="U706" s="199"/>
      <c r="V706" s="199"/>
      <c r="W706" s="199"/>
      <c r="X706" s="199"/>
      <c r="Y706" s="199"/>
      <c r="Z706" s="199"/>
      <c r="AA706" s="199"/>
      <c r="AB706" s="199"/>
      <c r="AC706" s="199"/>
      <c r="AD706" s="199"/>
      <c r="AE706" s="199"/>
      <c r="AF706" s="199"/>
      <c r="AG706" s="199"/>
      <c r="AH706" s="199"/>
      <c r="AI706" s="199"/>
      <c r="AJ706" s="199"/>
      <c r="AK706" s="199"/>
      <c r="AL706" s="199"/>
      <c r="AM706" s="199"/>
      <c r="AN706" s="199"/>
      <c r="AO706" s="199"/>
      <c r="AP706" s="199"/>
      <c r="AQ706" s="199"/>
    </row>
    <row r="707" spans="1:43" s="203" customFormat="1">
      <c r="A707" s="1"/>
      <c r="B707" s="1"/>
      <c r="C707" s="2"/>
      <c r="D707" s="1"/>
      <c r="E707" s="199"/>
      <c r="F707" s="199"/>
      <c r="G707" s="199"/>
      <c r="H707" s="199"/>
      <c r="I707" s="199"/>
      <c r="J707" s="199"/>
      <c r="K707" s="199"/>
      <c r="L707" s="199"/>
      <c r="M707" s="199"/>
      <c r="N707" s="199"/>
      <c r="O707" s="199"/>
      <c r="P707" s="199"/>
      <c r="Q707" s="199"/>
      <c r="R707" s="199"/>
      <c r="S707" s="199"/>
      <c r="T707" s="199"/>
      <c r="U707" s="199"/>
      <c r="V707" s="199"/>
      <c r="W707" s="199"/>
      <c r="X707" s="199"/>
      <c r="Y707" s="199"/>
      <c r="Z707" s="199"/>
      <c r="AA707" s="199"/>
      <c r="AB707" s="199"/>
      <c r="AC707" s="199"/>
      <c r="AD707" s="199"/>
      <c r="AE707" s="199"/>
      <c r="AF707" s="199"/>
      <c r="AG707" s="199"/>
      <c r="AH707" s="199"/>
      <c r="AI707" s="199"/>
      <c r="AJ707" s="199"/>
      <c r="AK707" s="199"/>
      <c r="AL707" s="199"/>
      <c r="AM707" s="199"/>
      <c r="AN707" s="199"/>
      <c r="AO707" s="199"/>
      <c r="AP707" s="199"/>
      <c r="AQ707" s="199"/>
    </row>
    <row r="708" spans="1:43">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2" t="s">
        <v>25</v>
      </c>
      <c r="AN708" s="246">
        <f>AN639+1</f>
        <v>10</v>
      </c>
      <c r="AO708" s="246"/>
      <c r="AP708" s="12" t="s">
        <v>25</v>
      </c>
      <c r="AQ708" s="13"/>
    </row>
    <row r="709" spans="1:43">
      <c r="E709" s="261" t="str">
        <f>UPPER($Y$28)</f>
        <v>ПТ ЛОМБАРД "МЕРКУРІЙ"</v>
      </c>
      <c r="F709" s="261"/>
      <c r="G709" s="261"/>
      <c r="H709" s="261"/>
      <c r="I709" s="261"/>
      <c r="J709" s="261"/>
      <c r="K709" s="261"/>
      <c r="L709" s="261"/>
      <c r="M709" s="261"/>
      <c r="N709" s="261"/>
      <c r="O709" s="261"/>
      <c r="P709" s="261"/>
      <c r="Q709" s="261"/>
      <c r="R709" s="261"/>
      <c r="S709" s="261"/>
      <c r="T709" s="261"/>
      <c r="U709" s="261"/>
      <c r="V709" s="261"/>
      <c r="W709" s="261"/>
      <c r="X709" s="261"/>
      <c r="Y709" s="261"/>
      <c r="Z709" s="261"/>
      <c r="AA709" s="261"/>
      <c r="AB709" s="261"/>
      <c r="AC709" s="261"/>
      <c r="AD709" s="261"/>
      <c r="AE709" s="261"/>
      <c r="AF709" s="261"/>
      <c r="AG709" s="261"/>
      <c r="AH709" s="261"/>
      <c r="AI709" s="261"/>
      <c r="AJ709" s="261"/>
      <c r="AK709" s="261"/>
      <c r="AL709" s="261"/>
      <c r="AM709" s="261"/>
      <c r="AN709" s="261"/>
      <c r="AO709" s="261"/>
      <c r="AP709" s="261"/>
      <c r="AQ709" s="261"/>
    </row>
    <row r="710" spans="1:43">
      <c r="E710" s="240" t="s">
        <v>147</v>
      </c>
      <c r="F710" s="240"/>
      <c r="G710" s="240"/>
      <c r="H710" s="240"/>
      <c r="I710" s="240"/>
      <c r="J710" s="240"/>
      <c r="K710" s="240"/>
      <c r="L710" s="240"/>
      <c r="M710" s="240"/>
      <c r="N710" s="240"/>
      <c r="O710" s="240"/>
      <c r="P710" s="240"/>
      <c r="Q710" s="240"/>
      <c r="R710" s="240"/>
      <c r="S710" s="240"/>
      <c r="T710" s="240"/>
      <c r="U710" s="240"/>
      <c r="V710" s="240"/>
      <c r="W710" s="240"/>
      <c r="X710" s="240"/>
      <c r="Y710" s="240"/>
      <c r="Z710" s="240"/>
      <c r="AA710" s="240"/>
      <c r="AB710" s="240"/>
      <c r="AC710" s="240"/>
      <c r="AD710" s="240"/>
      <c r="AE710" s="240"/>
      <c r="AF710" s="240"/>
      <c r="AG710" s="240"/>
      <c r="AH710" s="240"/>
      <c r="AI710" s="240"/>
      <c r="AJ710" s="240"/>
      <c r="AK710" s="240"/>
      <c r="AL710" s="240"/>
      <c r="AM710" s="240"/>
      <c r="AN710" s="240"/>
      <c r="AO710" s="240"/>
      <c r="AP710" s="240"/>
      <c r="AQ710" s="240"/>
    </row>
    <row r="711" spans="1:43">
      <c r="E711" s="240" t="str">
        <f>$E$277</f>
        <v>ЗА РІК, ЩО ЗАКІНЧИВСЯ 31 ГРУДНЯ 2018 РОКУ</v>
      </c>
      <c r="F711" s="240"/>
      <c r="G711" s="240"/>
      <c r="H711" s="240"/>
      <c r="I711" s="240"/>
      <c r="J711" s="240"/>
      <c r="K711" s="240"/>
      <c r="L711" s="240"/>
      <c r="M711" s="240"/>
      <c r="N711" s="240"/>
      <c r="O711" s="240"/>
      <c r="P711" s="240"/>
      <c r="Q711" s="240"/>
      <c r="R711" s="240"/>
      <c r="S711" s="240"/>
      <c r="T711" s="240"/>
      <c r="U711" s="240"/>
      <c r="V711" s="240"/>
      <c r="W711" s="240"/>
      <c r="X711" s="240"/>
      <c r="Y711" s="240"/>
      <c r="Z711" s="240"/>
      <c r="AA711" s="240"/>
      <c r="AB711" s="240"/>
      <c r="AC711" s="240"/>
      <c r="AD711" s="240"/>
      <c r="AE711" s="240"/>
      <c r="AF711" s="240"/>
      <c r="AG711" s="240"/>
      <c r="AH711" s="240"/>
      <c r="AI711" s="240"/>
      <c r="AJ711" s="240"/>
      <c r="AK711" s="240"/>
      <c r="AL711" s="240"/>
      <c r="AM711" s="240"/>
      <c r="AN711" s="240"/>
      <c r="AO711" s="240"/>
      <c r="AP711" s="240"/>
      <c r="AQ711" s="240"/>
    </row>
    <row r="712" spans="1:43">
      <c r="E712" s="258" t="str">
        <f>$E$210</f>
        <v>(в тисячах гривень, якщо не вказано інше)</v>
      </c>
      <c r="F712" s="258"/>
      <c r="G712" s="258"/>
      <c r="H712" s="258"/>
      <c r="I712" s="258"/>
      <c r="J712" s="258"/>
      <c r="K712" s="258"/>
      <c r="L712" s="258"/>
      <c r="M712" s="258"/>
      <c r="N712" s="258"/>
      <c r="O712" s="258"/>
      <c r="P712" s="258"/>
      <c r="Q712" s="258"/>
      <c r="R712" s="258"/>
      <c r="S712" s="258"/>
      <c r="T712" s="258"/>
      <c r="U712" s="258"/>
      <c r="V712" s="258"/>
      <c r="W712" s="258"/>
      <c r="X712" s="258"/>
      <c r="Y712" s="258"/>
      <c r="Z712" s="258"/>
      <c r="AA712" s="258"/>
      <c r="AB712" s="258"/>
      <c r="AC712" s="258"/>
      <c r="AD712" s="258"/>
      <c r="AE712" s="258"/>
      <c r="AF712" s="258"/>
      <c r="AG712" s="258"/>
      <c r="AH712" s="258"/>
      <c r="AI712" s="258"/>
      <c r="AJ712" s="258"/>
      <c r="AK712" s="258"/>
      <c r="AL712" s="258"/>
      <c r="AM712" s="258"/>
      <c r="AN712" s="258"/>
      <c r="AO712" s="258"/>
      <c r="AP712" s="258"/>
      <c r="AQ712" s="258"/>
    </row>
    <row r="713" spans="1:43">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row>
    <row r="714" spans="1:43" ht="12.75" customHeight="1">
      <c r="E714" s="72"/>
      <c r="F714" s="308" t="str">
        <f>$F$503</f>
        <v>2.</v>
      </c>
      <c r="G714" s="308"/>
      <c r="H714" s="315" t="str">
        <f>$H$503&amp;" (ПРОДОВЖЕННЯ)"</f>
        <v>ОСНОВНІ ПОЛОЖЕННЯ ОБЛІКОВОЇ ПОЛІТИКИ (ПРОДОВЖЕННЯ)</v>
      </c>
      <c r="I714" s="315"/>
      <c r="J714" s="315"/>
      <c r="K714" s="315"/>
      <c r="L714" s="315"/>
      <c r="M714" s="315"/>
      <c r="N714" s="315"/>
      <c r="O714" s="315"/>
      <c r="P714" s="315"/>
      <c r="Q714" s="315"/>
      <c r="R714" s="315"/>
      <c r="S714" s="315"/>
      <c r="T714" s="315"/>
      <c r="U714" s="315"/>
      <c r="V714" s="315"/>
      <c r="W714" s="315"/>
      <c r="X714" s="315"/>
      <c r="Y714" s="315"/>
      <c r="Z714" s="315"/>
      <c r="AA714" s="315"/>
      <c r="AB714" s="315"/>
      <c r="AC714" s="315"/>
      <c r="AD714" s="315"/>
      <c r="AE714" s="315"/>
      <c r="AF714" s="315"/>
      <c r="AG714" s="315"/>
      <c r="AH714" s="315"/>
      <c r="AI714" s="315"/>
      <c r="AJ714" s="315"/>
      <c r="AK714" s="315"/>
      <c r="AL714" s="315"/>
      <c r="AM714" s="315"/>
      <c r="AN714" s="315"/>
      <c r="AO714" s="315"/>
      <c r="AP714" s="315"/>
      <c r="AQ714" s="315"/>
    </row>
    <row r="715" spans="1:43">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c r="AQ715" s="72"/>
    </row>
    <row r="716" spans="1:43" ht="12.75" customHeight="1">
      <c r="D716" s="1">
        <v>8</v>
      </c>
      <c r="E716" s="72"/>
      <c r="F716" s="324" t="s">
        <v>589</v>
      </c>
      <c r="G716" s="324"/>
      <c r="H716" s="315" t="s">
        <v>590</v>
      </c>
      <c r="I716" s="315"/>
      <c r="J716" s="315"/>
      <c r="K716" s="315"/>
      <c r="L716" s="315"/>
      <c r="M716" s="315"/>
      <c r="N716" s="315"/>
      <c r="O716" s="315"/>
      <c r="P716" s="315"/>
      <c r="Q716" s="315"/>
      <c r="R716" s="315"/>
      <c r="S716" s="315"/>
      <c r="T716" s="315"/>
      <c r="U716" s="315"/>
      <c r="V716" s="315"/>
      <c r="W716" s="315"/>
      <c r="X716" s="315"/>
      <c r="Y716" s="315"/>
      <c r="Z716" s="315"/>
      <c r="AA716" s="315"/>
      <c r="AB716" s="315"/>
      <c r="AC716" s="315"/>
      <c r="AD716" s="315"/>
      <c r="AE716" s="315"/>
      <c r="AF716" s="315"/>
      <c r="AG716" s="315"/>
      <c r="AH716" s="315"/>
      <c r="AI716" s="315"/>
      <c r="AJ716" s="315"/>
      <c r="AK716" s="315"/>
      <c r="AL716" s="315"/>
      <c r="AM716" s="315"/>
      <c r="AN716" s="315"/>
      <c r="AO716" s="315"/>
      <c r="AP716" s="315"/>
      <c r="AQ716" s="315"/>
    </row>
    <row r="717" spans="1:43" ht="12.75" customHeight="1">
      <c r="E717" s="72"/>
    </row>
    <row r="718" spans="1:43">
      <c r="E718" s="72"/>
      <c r="F718" s="329" t="s">
        <v>223</v>
      </c>
      <c r="G718" s="252"/>
      <c r="H718" s="252"/>
      <c r="I718" s="252"/>
      <c r="J718" s="252"/>
      <c r="K718" s="252"/>
      <c r="L718" s="252"/>
      <c r="M718" s="252"/>
      <c r="N718" s="252"/>
      <c r="O718" s="252"/>
      <c r="P718" s="252"/>
      <c r="Q718" s="252"/>
      <c r="R718" s="252"/>
      <c r="S718" s="252"/>
      <c r="T718" s="252"/>
      <c r="U718" s="252"/>
      <c r="V718" s="252"/>
      <c r="W718" s="252"/>
      <c r="X718" s="252"/>
      <c r="Y718" s="252"/>
      <c r="Z718" s="252"/>
      <c r="AA718" s="252"/>
      <c r="AB718" s="252"/>
      <c r="AC718" s="252"/>
      <c r="AD718" s="252"/>
      <c r="AE718" s="252"/>
      <c r="AF718" s="252"/>
      <c r="AG718" s="252"/>
      <c r="AH718" s="252"/>
      <c r="AI718" s="252"/>
      <c r="AJ718" s="252"/>
      <c r="AK718" s="252"/>
      <c r="AL718" s="252"/>
      <c r="AM718" s="252"/>
      <c r="AN718" s="252"/>
      <c r="AO718" s="252"/>
      <c r="AP718" s="252"/>
      <c r="AQ718" s="252"/>
    </row>
    <row r="719" spans="1:43">
      <c r="E719" s="72"/>
      <c r="F719" s="252"/>
      <c r="G719" s="252"/>
      <c r="H719" s="252"/>
      <c r="I719" s="252"/>
      <c r="J719" s="252"/>
      <c r="K719" s="252"/>
      <c r="L719" s="252"/>
      <c r="M719" s="252"/>
      <c r="N719" s="252"/>
      <c r="O719" s="252"/>
      <c r="P719" s="252"/>
      <c r="Q719" s="252"/>
      <c r="R719" s="252"/>
      <c r="S719" s="252"/>
      <c r="T719" s="252"/>
      <c r="U719" s="252"/>
      <c r="V719" s="252"/>
      <c r="W719" s="252"/>
      <c r="X719" s="252"/>
      <c r="Y719" s="252"/>
      <c r="Z719" s="252"/>
      <c r="AA719" s="252"/>
      <c r="AB719" s="252"/>
      <c r="AC719" s="252"/>
      <c r="AD719" s="252"/>
      <c r="AE719" s="252"/>
      <c r="AF719" s="252"/>
      <c r="AG719" s="252"/>
      <c r="AH719" s="252"/>
      <c r="AI719" s="252"/>
      <c r="AJ719" s="252"/>
      <c r="AK719" s="252"/>
      <c r="AL719" s="252"/>
      <c r="AM719" s="252"/>
      <c r="AN719" s="252"/>
      <c r="AO719" s="252"/>
      <c r="AP719" s="252"/>
      <c r="AQ719" s="252"/>
    </row>
    <row r="720" spans="1:43">
      <c r="E720" s="72"/>
      <c r="F720" s="252"/>
      <c r="G720" s="252"/>
      <c r="H720" s="252"/>
      <c r="I720" s="252"/>
      <c r="J720" s="252"/>
      <c r="K720" s="252"/>
      <c r="L720" s="252"/>
      <c r="M720" s="252"/>
      <c r="N720" s="252"/>
      <c r="O720" s="252"/>
      <c r="P720" s="252"/>
      <c r="Q720" s="252"/>
      <c r="R720" s="252"/>
      <c r="S720" s="252"/>
      <c r="T720" s="252"/>
      <c r="U720" s="252"/>
      <c r="V720" s="252"/>
      <c r="W720" s="252"/>
      <c r="X720" s="252"/>
      <c r="Y720" s="252"/>
      <c r="Z720" s="252"/>
      <c r="AA720" s="252"/>
      <c r="AB720" s="252"/>
      <c r="AC720" s="252"/>
      <c r="AD720" s="252"/>
      <c r="AE720" s="252"/>
      <c r="AF720" s="252"/>
      <c r="AG720" s="252"/>
      <c r="AH720" s="252"/>
      <c r="AI720" s="252"/>
      <c r="AJ720" s="252"/>
      <c r="AK720" s="252"/>
      <c r="AL720" s="252"/>
      <c r="AM720" s="252"/>
      <c r="AN720" s="252"/>
      <c r="AO720" s="252"/>
      <c r="AP720" s="252"/>
      <c r="AQ720" s="252"/>
    </row>
    <row r="721" spans="5:43">
      <c r="E721" s="72"/>
      <c r="F721" s="252"/>
      <c r="G721" s="252"/>
      <c r="H721" s="252"/>
      <c r="I721" s="252"/>
      <c r="J721" s="252"/>
      <c r="K721" s="252"/>
      <c r="L721" s="252"/>
      <c r="M721" s="252"/>
      <c r="N721" s="252"/>
      <c r="O721" s="252"/>
      <c r="P721" s="252"/>
      <c r="Q721" s="252"/>
      <c r="R721" s="252"/>
      <c r="S721" s="252"/>
      <c r="T721" s="252"/>
      <c r="U721" s="252"/>
      <c r="V721" s="252"/>
      <c r="W721" s="252"/>
      <c r="X721" s="252"/>
      <c r="Y721" s="252"/>
      <c r="Z721" s="252"/>
      <c r="AA721" s="252"/>
      <c r="AB721" s="252"/>
      <c r="AC721" s="252"/>
      <c r="AD721" s="252"/>
      <c r="AE721" s="252"/>
      <c r="AF721" s="252"/>
      <c r="AG721" s="252"/>
      <c r="AH721" s="252"/>
      <c r="AI721" s="252"/>
      <c r="AJ721" s="252"/>
      <c r="AK721" s="252"/>
      <c r="AL721" s="252"/>
      <c r="AM721" s="252"/>
      <c r="AN721" s="252"/>
      <c r="AO721" s="252"/>
      <c r="AP721" s="252"/>
      <c r="AQ721" s="252"/>
    </row>
    <row r="722" spans="5:43">
      <c r="E722" s="72"/>
      <c r="F722" s="75"/>
      <c r="G722" s="75"/>
      <c r="H722" s="75"/>
      <c r="I722" s="75"/>
      <c r="J722" s="75"/>
      <c r="K722" s="75"/>
      <c r="L722" s="75"/>
      <c r="M722" s="75"/>
      <c r="N722" s="75"/>
      <c r="O722" s="75"/>
      <c r="P722" s="75"/>
      <c r="Q722" s="75"/>
      <c r="R722" s="75"/>
      <c r="S722" s="75"/>
      <c r="T722" s="75"/>
      <c r="U722" s="75"/>
      <c r="V722" s="75"/>
      <c r="W722" s="75"/>
      <c r="X722" s="75"/>
      <c r="Y722" s="75"/>
      <c r="Z722" s="75"/>
      <c r="AA722" s="75"/>
      <c r="AB722" s="75"/>
      <c r="AC722" s="75"/>
      <c r="AD722" s="75"/>
      <c r="AE722" s="75"/>
      <c r="AF722" s="75"/>
      <c r="AG722" s="75"/>
      <c r="AH722" s="75"/>
      <c r="AI722" s="75"/>
      <c r="AJ722" s="75"/>
      <c r="AK722" s="75"/>
      <c r="AL722" s="75"/>
      <c r="AM722" s="75"/>
      <c r="AN722" s="75"/>
      <c r="AO722" s="75"/>
      <c r="AP722" s="75"/>
      <c r="AQ722" s="75"/>
    </row>
    <row r="723" spans="5:43">
      <c r="E723" s="72"/>
      <c r="F723" s="329" t="s">
        <v>224</v>
      </c>
      <c r="G723" s="252"/>
      <c r="H723" s="252"/>
      <c r="I723" s="252"/>
      <c r="J723" s="252"/>
      <c r="K723" s="252"/>
      <c r="L723" s="252"/>
      <c r="M723" s="252"/>
      <c r="N723" s="252"/>
      <c r="O723" s="252"/>
      <c r="P723" s="252"/>
      <c r="Q723" s="252"/>
      <c r="R723" s="252"/>
      <c r="S723" s="252"/>
      <c r="T723" s="252"/>
      <c r="U723" s="252"/>
      <c r="V723" s="252"/>
      <c r="W723" s="252"/>
      <c r="X723" s="252"/>
      <c r="Y723" s="252"/>
      <c r="Z723" s="252"/>
      <c r="AA723" s="252"/>
      <c r="AB723" s="252"/>
      <c r="AC723" s="252"/>
      <c r="AD723" s="252"/>
      <c r="AE723" s="252"/>
      <c r="AF723" s="252"/>
      <c r="AG723" s="252"/>
      <c r="AH723" s="252"/>
      <c r="AI723" s="252"/>
      <c r="AJ723" s="252"/>
      <c r="AK723" s="252"/>
      <c r="AL723" s="252"/>
      <c r="AM723" s="252"/>
      <c r="AN723" s="252"/>
      <c r="AO723" s="252"/>
      <c r="AP723" s="252"/>
      <c r="AQ723" s="252"/>
    </row>
    <row r="724" spans="5:43">
      <c r="E724" s="72"/>
      <c r="F724" s="252"/>
      <c r="G724" s="252"/>
      <c r="H724" s="252"/>
      <c r="I724" s="252"/>
      <c r="J724" s="252"/>
      <c r="K724" s="252"/>
      <c r="L724" s="252"/>
      <c r="M724" s="252"/>
      <c r="N724" s="252"/>
      <c r="O724" s="252"/>
      <c r="P724" s="252"/>
      <c r="Q724" s="252"/>
      <c r="R724" s="252"/>
      <c r="S724" s="252"/>
      <c r="T724" s="252"/>
      <c r="U724" s="252"/>
      <c r="V724" s="252"/>
      <c r="W724" s="252"/>
      <c r="X724" s="252"/>
      <c r="Y724" s="252"/>
      <c r="Z724" s="252"/>
      <c r="AA724" s="252"/>
      <c r="AB724" s="252"/>
      <c r="AC724" s="252"/>
      <c r="AD724" s="252"/>
      <c r="AE724" s="252"/>
      <c r="AF724" s="252"/>
      <c r="AG724" s="252"/>
      <c r="AH724" s="252"/>
      <c r="AI724" s="252"/>
      <c r="AJ724" s="252"/>
      <c r="AK724" s="252"/>
      <c r="AL724" s="252"/>
      <c r="AM724" s="252"/>
      <c r="AN724" s="252"/>
      <c r="AO724" s="252"/>
      <c r="AP724" s="252"/>
      <c r="AQ724" s="252"/>
    </row>
    <row r="725" spans="5:43">
      <c r="E725" s="72"/>
      <c r="F725" s="252"/>
      <c r="G725" s="252"/>
      <c r="H725" s="252"/>
      <c r="I725" s="252"/>
      <c r="J725" s="252"/>
      <c r="K725" s="252"/>
      <c r="L725" s="252"/>
      <c r="M725" s="252"/>
      <c r="N725" s="252"/>
      <c r="O725" s="252"/>
      <c r="P725" s="252"/>
      <c r="Q725" s="252"/>
      <c r="R725" s="252"/>
      <c r="S725" s="252"/>
      <c r="T725" s="252"/>
      <c r="U725" s="252"/>
      <c r="V725" s="252"/>
      <c r="W725" s="252"/>
      <c r="X725" s="252"/>
      <c r="Y725" s="252"/>
      <c r="Z725" s="252"/>
      <c r="AA725" s="252"/>
      <c r="AB725" s="252"/>
      <c r="AC725" s="252"/>
      <c r="AD725" s="252"/>
      <c r="AE725" s="252"/>
      <c r="AF725" s="252"/>
      <c r="AG725" s="252"/>
      <c r="AH725" s="252"/>
      <c r="AI725" s="252"/>
      <c r="AJ725" s="252"/>
      <c r="AK725" s="252"/>
      <c r="AL725" s="252"/>
      <c r="AM725" s="252"/>
      <c r="AN725" s="252"/>
      <c r="AO725" s="252"/>
      <c r="AP725" s="252"/>
      <c r="AQ725" s="252"/>
    </row>
    <row r="726" spans="5:43">
      <c r="E726" s="72"/>
      <c r="F726" s="252"/>
      <c r="G726" s="252"/>
      <c r="H726" s="252"/>
      <c r="I726" s="252"/>
      <c r="J726" s="252"/>
      <c r="K726" s="252"/>
      <c r="L726" s="252"/>
      <c r="M726" s="252"/>
      <c r="N726" s="252"/>
      <c r="O726" s="252"/>
      <c r="P726" s="252"/>
      <c r="Q726" s="252"/>
      <c r="R726" s="252"/>
      <c r="S726" s="252"/>
      <c r="T726" s="252"/>
      <c r="U726" s="252"/>
      <c r="V726" s="252"/>
      <c r="W726" s="252"/>
      <c r="X726" s="252"/>
      <c r="Y726" s="252"/>
      <c r="Z726" s="252"/>
      <c r="AA726" s="252"/>
      <c r="AB726" s="252"/>
      <c r="AC726" s="252"/>
      <c r="AD726" s="252"/>
      <c r="AE726" s="252"/>
      <c r="AF726" s="252"/>
      <c r="AG726" s="252"/>
      <c r="AH726" s="252"/>
      <c r="AI726" s="252"/>
      <c r="AJ726" s="252"/>
      <c r="AK726" s="252"/>
      <c r="AL726" s="252"/>
      <c r="AM726" s="252"/>
      <c r="AN726" s="252"/>
      <c r="AO726" s="252"/>
      <c r="AP726" s="252"/>
      <c r="AQ726" s="252"/>
    </row>
    <row r="727" spans="5:43">
      <c r="E727" s="72"/>
      <c r="F727" s="252"/>
      <c r="G727" s="252"/>
      <c r="H727" s="252"/>
      <c r="I727" s="252"/>
      <c r="J727" s="252"/>
      <c r="K727" s="252"/>
      <c r="L727" s="252"/>
      <c r="M727" s="252"/>
      <c r="N727" s="252"/>
      <c r="O727" s="252"/>
      <c r="P727" s="252"/>
      <c r="Q727" s="252"/>
      <c r="R727" s="252"/>
      <c r="S727" s="252"/>
      <c r="T727" s="252"/>
      <c r="U727" s="252"/>
      <c r="V727" s="252"/>
      <c r="W727" s="252"/>
      <c r="X727" s="252"/>
      <c r="Y727" s="252"/>
      <c r="Z727" s="252"/>
      <c r="AA727" s="252"/>
      <c r="AB727" s="252"/>
      <c r="AC727" s="252"/>
      <c r="AD727" s="252"/>
      <c r="AE727" s="252"/>
      <c r="AF727" s="252"/>
      <c r="AG727" s="252"/>
      <c r="AH727" s="252"/>
      <c r="AI727" s="252"/>
      <c r="AJ727" s="252"/>
      <c r="AK727" s="252"/>
      <c r="AL727" s="252"/>
      <c r="AM727" s="252"/>
      <c r="AN727" s="252"/>
      <c r="AO727" s="252"/>
      <c r="AP727" s="252"/>
      <c r="AQ727" s="252"/>
    </row>
    <row r="728" spans="5:43">
      <c r="E728" s="72"/>
      <c r="F728" s="252"/>
      <c r="G728" s="252"/>
      <c r="H728" s="252"/>
      <c r="I728" s="252"/>
      <c r="J728" s="252"/>
      <c r="K728" s="252"/>
      <c r="L728" s="252"/>
      <c r="M728" s="252"/>
      <c r="N728" s="252"/>
      <c r="O728" s="252"/>
      <c r="P728" s="252"/>
      <c r="Q728" s="252"/>
      <c r="R728" s="252"/>
      <c r="S728" s="252"/>
      <c r="T728" s="252"/>
      <c r="U728" s="252"/>
      <c r="V728" s="252"/>
      <c r="W728" s="252"/>
      <c r="X728" s="252"/>
      <c r="Y728" s="252"/>
      <c r="Z728" s="252"/>
      <c r="AA728" s="252"/>
      <c r="AB728" s="252"/>
      <c r="AC728" s="252"/>
      <c r="AD728" s="252"/>
      <c r="AE728" s="252"/>
      <c r="AF728" s="252"/>
      <c r="AG728" s="252"/>
      <c r="AH728" s="252"/>
      <c r="AI728" s="252"/>
      <c r="AJ728" s="252"/>
      <c r="AK728" s="252"/>
      <c r="AL728" s="252"/>
      <c r="AM728" s="252"/>
      <c r="AN728" s="252"/>
      <c r="AO728" s="252"/>
      <c r="AP728" s="252"/>
      <c r="AQ728" s="252"/>
    </row>
    <row r="729" spans="5:43">
      <c r="E729" s="72"/>
      <c r="F729" s="252"/>
      <c r="G729" s="252"/>
      <c r="H729" s="252"/>
      <c r="I729" s="252"/>
      <c r="J729" s="252"/>
      <c r="K729" s="252"/>
      <c r="L729" s="252"/>
      <c r="M729" s="252"/>
      <c r="N729" s="252"/>
      <c r="O729" s="252"/>
      <c r="P729" s="252"/>
      <c r="Q729" s="252"/>
      <c r="R729" s="252"/>
      <c r="S729" s="252"/>
      <c r="T729" s="252"/>
      <c r="U729" s="252"/>
      <c r="V729" s="252"/>
      <c r="W729" s="252"/>
      <c r="X729" s="252"/>
      <c r="Y729" s="252"/>
      <c r="Z729" s="252"/>
      <c r="AA729" s="252"/>
      <c r="AB729" s="252"/>
      <c r="AC729" s="252"/>
      <c r="AD729" s="252"/>
      <c r="AE729" s="252"/>
      <c r="AF729" s="252"/>
      <c r="AG729" s="252"/>
      <c r="AH729" s="252"/>
      <c r="AI729" s="252"/>
      <c r="AJ729" s="252"/>
      <c r="AK729" s="252"/>
      <c r="AL729" s="252"/>
      <c r="AM729" s="252"/>
      <c r="AN729" s="252"/>
      <c r="AO729" s="252"/>
      <c r="AP729" s="252"/>
      <c r="AQ729" s="252"/>
    </row>
    <row r="730" spans="5:43">
      <c r="E730" s="72"/>
      <c r="F730" s="252"/>
      <c r="G730" s="252"/>
      <c r="H730" s="252"/>
      <c r="I730" s="252"/>
      <c r="J730" s="252"/>
      <c r="K730" s="252"/>
      <c r="L730" s="252"/>
      <c r="M730" s="252"/>
      <c r="N730" s="252"/>
      <c r="O730" s="252"/>
      <c r="P730" s="252"/>
      <c r="Q730" s="252"/>
      <c r="R730" s="252"/>
      <c r="S730" s="252"/>
      <c r="T730" s="252"/>
      <c r="U730" s="252"/>
      <c r="V730" s="252"/>
      <c r="W730" s="252"/>
      <c r="X730" s="252"/>
      <c r="Y730" s="252"/>
      <c r="Z730" s="252"/>
      <c r="AA730" s="252"/>
      <c r="AB730" s="252"/>
      <c r="AC730" s="252"/>
      <c r="AD730" s="252"/>
      <c r="AE730" s="252"/>
      <c r="AF730" s="252"/>
      <c r="AG730" s="252"/>
      <c r="AH730" s="252"/>
      <c r="AI730" s="252"/>
      <c r="AJ730" s="252"/>
      <c r="AK730" s="252"/>
      <c r="AL730" s="252"/>
      <c r="AM730" s="252"/>
      <c r="AN730" s="252"/>
      <c r="AO730" s="252"/>
      <c r="AP730" s="252"/>
      <c r="AQ730" s="252"/>
    </row>
    <row r="731" spans="5:43">
      <c r="E731" s="72"/>
      <c r="F731" s="252"/>
      <c r="G731" s="252"/>
      <c r="H731" s="252"/>
      <c r="I731" s="252"/>
      <c r="J731" s="252"/>
      <c r="K731" s="252"/>
      <c r="L731" s="252"/>
      <c r="M731" s="252"/>
      <c r="N731" s="252"/>
      <c r="O731" s="252"/>
      <c r="P731" s="252"/>
      <c r="Q731" s="252"/>
      <c r="R731" s="252"/>
      <c r="S731" s="252"/>
      <c r="T731" s="252"/>
      <c r="U731" s="252"/>
      <c r="V731" s="252"/>
      <c r="W731" s="252"/>
      <c r="X731" s="252"/>
      <c r="Y731" s="252"/>
      <c r="Z731" s="252"/>
      <c r="AA731" s="252"/>
      <c r="AB731" s="252"/>
      <c r="AC731" s="252"/>
      <c r="AD731" s="252"/>
      <c r="AE731" s="252"/>
      <c r="AF731" s="252"/>
      <c r="AG731" s="252"/>
      <c r="AH731" s="252"/>
      <c r="AI731" s="252"/>
      <c r="AJ731" s="252"/>
      <c r="AK731" s="252"/>
      <c r="AL731" s="252"/>
      <c r="AM731" s="252"/>
      <c r="AN731" s="252"/>
      <c r="AO731" s="252"/>
      <c r="AP731" s="252"/>
      <c r="AQ731" s="252"/>
    </row>
    <row r="732" spans="5:43">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c r="AQ732" s="72"/>
    </row>
    <row r="733" spans="5:43">
      <c r="E733" s="72"/>
      <c r="F733" s="252" t="s">
        <v>225</v>
      </c>
      <c r="G733" s="252"/>
      <c r="H733" s="252"/>
      <c r="I733" s="252"/>
      <c r="J733" s="252"/>
      <c r="K733" s="252"/>
      <c r="L733" s="252"/>
      <c r="M733" s="252"/>
      <c r="N733" s="252"/>
      <c r="O733" s="252"/>
      <c r="P733" s="252"/>
      <c r="Q733" s="252"/>
      <c r="R733" s="252"/>
      <c r="S733" s="252"/>
      <c r="T733" s="252"/>
      <c r="U733" s="252"/>
      <c r="V733" s="252"/>
      <c r="W733" s="252"/>
      <c r="X733" s="252"/>
      <c r="Y733" s="252"/>
      <c r="Z733" s="252"/>
      <c r="AA733" s="252"/>
      <c r="AB733" s="252"/>
      <c r="AC733" s="252"/>
      <c r="AD733" s="252"/>
      <c r="AE733" s="252"/>
      <c r="AF733" s="252"/>
      <c r="AG733" s="252"/>
      <c r="AH733" s="252"/>
      <c r="AI733" s="252"/>
      <c r="AJ733" s="252"/>
      <c r="AK733" s="252"/>
      <c r="AL733" s="252"/>
      <c r="AM733" s="252"/>
      <c r="AN733" s="252"/>
      <c r="AO733" s="252"/>
      <c r="AP733" s="252"/>
      <c r="AQ733" s="252"/>
    </row>
    <row r="734" spans="5:43">
      <c r="E734" s="72"/>
      <c r="F734" s="252"/>
      <c r="G734" s="252"/>
      <c r="H734" s="252"/>
      <c r="I734" s="252"/>
      <c r="J734" s="252"/>
      <c r="K734" s="252"/>
      <c r="L734" s="252"/>
      <c r="M734" s="252"/>
      <c r="N734" s="252"/>
      <c r="O734" s="252"/>
      <c r="P734" s="252"/>
      <c r="Q734" s="252"/>
      <c r="R734" s="252"/>
      <c r="S734" s="252"/>
      <c r="T734" s="252"/>
      <c r="U734" s="252"/>
      <c r="V734" s="252"/>
      <c r="W734" s="252"/>
      <c r="X734" s="252"/>
      <c r="Y734" s="252"/>
      <c r="Z734" s="252"/>
      <c r="AA734" s="252"/>
      <c r="AB734" s="252"/>
      <c r="AC734" s="252"/>
      <c r="AD734" s="252"/>
      <c r="AE734" s="252"/>
      <c r="AF734" s="252"/>
      <c r="AG734" s="252"/>
      <c r="AH734" s="252"/>
      <c r="AI734" s="252"/>
      <c r="AJ734" s="252"/>
      <c r="AK734" s="252"/>
      <c r="AL734" s="252"/>
      <c r="AM734" s="252"/>
      <c r="AN734" s="252"/>
      <c r="AO734" s="252"/>
      <c r="AP734" s="252"/>
      <c r="AQ734" s="252"/>
    </row>
    <row r="735" spans="5:43">
      <c r="E735" s="72"/>
      <c r="F735" s="252"/>
      <c r="G735" s="252"/>
      <c r="H735" s="252"/>
      <c r="I735" s="252"/>
      <c r="J735" s="252"/>
      <c r="K735" s="252"/>
      <c r="L735" s="252"/>
      <c r="M735" s="252"/>
      <c r="N735" s="252"/>
      <c r="O735" s="252"/>
      <c r="P735" s="252"/>
      <c r="Q735" s="252"/>
      <c r="R735" s="252"/>
      <c r="S735" s="252"/>
      <c r="T735" s="252"/>
      <c r="U735" s="252"/>
      <c r="V735" s="252"/>
      <c r="W735" s="252"/>
      <c r="X735" s="252"/>
      <c r="Y735" s="252"/>
      <c r="Z735" s="252"/>
      <c r="AA735" s="252"/>
      <c r="AB735" s="252"/>
      <c r="AC735" s="252"/>
      <c r="AD735" s="252"/>
      <c r="AE735" s="252"/>
      <c r="AF735" s="252"/>
      <c r="AG735" s="252"/>
      <c r="AH735" s="252"/>
      <c r="AI735" s="252"/>
      <c r="AJ735" s="252"/>
      <c r="AK735" s="252"/>
      <c r="AL735" s="252"/>
      <c r="AM735" s="252"/>
      <c r="AN735" s="252"/>
      <c r="AO735" s="252"/>
      <c r="AP735" s="252"/>
      <c r="AQ735" s="252"/>
    </row>
    <row r="736" spans="5:43">
      <c r="E736" s="72"/>
      <c r="F736" s="252"/>
      <c r="G736" s="252"/>
      <c r="H736" s="252"/>
      <c r="I736" s="252"/>
      <c r="J736" s="252"/>
      <c r="K736" s="252"/>
      <c r="L736" s="252"/>
      <c r="M736" s="252"/>
      <c r="N736" s="252"/>
      <c r="O736" s="252"/>
      <c r="P736" s="252"/>
      <c r="Q736" s="252"/>
      <c r="R736" s="252"/>
      <c r="S736" s="252"/>
      <c r="T736" s="252"/>
      <c r="U736" s="252"/>
      <c r="V736" s="252"/>
      <c r="W736" s="252"/>
      <c r="X736" s="252"/>
      <c r="Y736" s="252"/>
      <c r="Z736" s="252"/>
      <c r="AA736" s="252"/>
      <c r="AB736" s="252"/>
      <c r="AC736" s="252"/>
      <c r="AD736" s="252"/>
      <c r="AE736" s="252"/>
      <c r="AF736" s="252"/>
      <c r="AG736" s="252"/>
      <c r="AH736" s="252"/>
      <c r="AI736" s="252"/>
      <c r="AJ736" s="252"/>
      <c r="AK736" s="252"/>
      <c r="AL736" s="252"/>
      <c r="AM736" s="252"/>
      <c r="AN736" s="252"/>
      <c r="AO736" s="252"/>
      <c r="AP736" s="252"/>
      <c r="AQ736" s="252"/>
    </row>
    <row r="737" spans="5:43">
      <c r="E737" s="72"/>
      <c r="F737" s="252"/>
      <c r="G737" s="252"/>
      <c r="H737" s="252"/>
      <c r="I737" s="252"/>
      <c r="J737" s="252"/>
      <c r="K737" s="252"/>
      <c r="L737" s="252"/>
      <c r="M737" s="252"/>
      <c r="N737" s="252"/>
      <c r="O737" s="252"/>
      <c r="P737" s="252"/>
      <c r="Q737" s="252"/>
      <c r="R737" s="252"/>
      <c r="S737" s="252"/>
      <c r="T737" s="252"/>
      <c r="U737" s="252"/>
      <c r="V737" s="252"/>
      <c r="W737" s="252"/>
      <c r="X737" s="252"/>
      <c r="Y737" s="252"/>
      <c r="Z737" s="252"/>
      <c r="AA737" s="252"/>
      <c r="AB737" s="252"/>
      <c r="AC737" s="252"/>
      <c r="AD737" s="252"/>
      <c r="AE737" s="252"/>
      <c r="AF737" s="252"/>
      <c r="AG737" s="252"/>
      <c r="AH737" s="252"/>
      <c r="AI737" s="252"/>
      <c r="AJ737" s="252"/>
      <c r="AK737" s="252"/>
      <c r="AL737" s="252"/>
      <c r="AM737" s="252"/>
      <c r="AN737" s="252"/>
      <c r="AO737" s="252"/>
      <c r="AP737" s="252"/>
      <c r="AQ737" s="252"/>
    </row>
    <row r="738" spans="5:43">
      <c r="E738" s="72"/>
      <c r="F738" s="252"/>
      <c r="G738" s="252"/>
      <c r="H738" s="252"/>
      <c r="I738" s="252"/>
      <c r="J738" s="252"/>
      <c r="K738" s="252"/>
      <c r="L738" s="252"/>
      <c r="M738" s="252"/>
      <c r="N738" s="252"/>
      <c r="O738" s="252"/>
      <c r="P738" s="252"/>
      <c r="Q738" s="252"/>
      <c r="R738" s="252"/>
      <c r="S738" s="252"/>
      <c r="T738" s="252"/>
      <c r="U738" s="252"/>
      <c r="V738" s="252"/>
      <c r="W738" s="252"/>
      <c r="X738" s="252"/>
      <c r="Y738" s="252"/>
      <c r="Z738" s="252"/>
      <c r="AA738" s="252"/>
      <c r="AB738" s="252"/>
      <c r="AC738" s="252"/>
      <c r="AD738" s="252"/>
      <c r="AE738" s="252"/>
      <c r="AF738" s="252"/>
      <c r="AG738" s="252"/>
      <c r="AH738" s="252"/>
      <c r="AI738" s="252"/>
      <c r="AJ738" s="252"/>
      <c r="AK738" s="252"/>
      <c r="AL738" s="252"/>
      <c r="AM738" s="252"/>
      <c r="AN738" s="252"/>
      <c r="AO738" s="252"/>
      <c r="AP738" s="252"/>
      <c r="AQ738" s="252"/>
    </row>
    <row r="739" spans="5:43">
      <c r="E739" s="72"/>
      <c r="F739" s="252"/>
      <c r="G739" s="252"/>
      <c r="H739" s="252"/>
      <c r="I739" s="252"/>
      <c r="J739" s="252"/>
      <c r="K739" s="252"/>
      <c r="L739" s="252"/>
      <c r="M739" s="252"/>
      <c r="N739" s="252"/>
      <c r="O739" s="252"/>
      <c r="P739" s="252"/>
      <c r="Q739" s="252"/>
      <c r="R739" s="252"/>
      <c r="S739" s="252"/>
      <c r="T739" s="252"/>
      <c r="U739" s="252"/>
      <c r="V739" s="252"/>
      <c r="W739" s="252"/>
      <c r="X739" s="252"/>
      <c r="Y739" s="252"/>
      <c r="Z739" s="252"/>
      <c r="AA739" s="252"/>
      <c r="AB739" s="252"/>
      <c r="AC739" s="252"/>
      <c r="AD739" s="252"/>
      <c r="AE739" s="252"/>
      <c r="AF739" s="252"/>
      <c r="AG739" s="252"/>
      <c r="AH739" s="252"/>
      <c r="AI739" s="252"/>
      <c r="AJ739" s="252"/>
      <c r="AK739" s="252"/>
      <c r="AL739" s="252"/>
      <c r="AM739" s="252"/>
      <c r="AN739" s="252"/>
      <c r="AO739" s="252"/>
      <c r="AP739" s="252"/>
      <c r="AQ739" s="252"/>
    </row>
    <row r="740" spans="5:43">
      <c r="E740" s="72"/>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c r="AQ740" s="37"/>
    </row>
    <row r="741" spans="5:43" ht="12.75" customHeight="1">
      <c r="E741" s="72"/>
      <c r="F741" s="330" t="s">
        <v>226</v>
      </c>
      <c r="G741" s="330"/>
      <c r="H741" s="330"/>
      <c r="I741" s="330"/>
      <c r="J741" s="330"/>
      <c r="K741" s="330"/>
      <c r="L741" s="330"/>
      <c r="M741" s="330"/>
      <c r="N741" s="330"/>
      <c r="O741" s="330"/>
      <c r="P741" s="330"/>
      <c r="Q741" s="330"/>
      <c r="R741" s="330"/>
      <c r="S741" s="330"/>
      <c r="T741" s="330"/>
      <c r="U741" s="330"/>
      <c r="V741" s="330"/>
      <c r="W741" s="330"/>
      <c r="X741" s="330"/>
      <c r="Y741" s="330"/>
      <c r="Z741" s="330"/>
      <c r="AA741" s="330"/>
      <c r="AB741" s="330"/>
      <c r="AC741" s="330"/>
      <c r="AD741" s="330"/>
      <c r="AE741" s="330"/>
      <c r="AF741" s="330"/>
      <c r="AG741" s="330"/>
      <c r="AH741" s="330"/>
      <c r="AI741" s="330"/>
      <c r="AJ741" s="330"/>
      <c r="AK741" s="330"/>
      <c r="AL741" s="330"/>
      <c r="AM741" s="330"/>
      <c r="AN741" s="330"/>
      <c r="AO741" s="330"/>
      <c r="AP741" s="330"/>
      <c r="AQ741" s="330"/>
    </row>
    <row r="742" spans="5:43" ht="12.75" customHeight="1">
      <c r="E742" s="72"/>
      <c r="F742" s="252" t="s">
        <v>227</v>
      </c>
      <c r="G742" s="252"/>
      <c r="H742" s="252"/>
      <c r="I742" s="252"/>
      <c r="J742" s="252"/>
      <c r="K742" s="252"/>
      <c r="L742" s="252"/>
      <c r="M742" s="252"/>
      <c r="N742" s="252"/>
      <c r="O742" s="252"/>
      <c r="P742" s="252"/>
      <c r="Q742" s="252"/>
      <c r="R742" s="252"/>
      <c r="S742" s="252"/>
      <c r="T742" s="252"/>
      <c r="U742" s="252"/>
      <c r="V742" s="252"/>
      <c r="W742" s="252"/>
      <c r="X742" s="252"/>
      <c r="Y742" s="252"/>
      <c r="Z742" s="252"/>
      <c r="AA742" s="252"/>
      <c r="AB742" s="252"/>
      <c r="AC742" s="252"/>
      <c r="AD742" s="252"/>
      <c r="AE742" s="252"/>
      <c r="AF742" s="252"/>
      <c r="AG742" s="252"/>
      <c r="AH742" s="252"/>
      <c r="AI742" s="252"/>
      <c r="AJ742" s="252"/>
      <c r="AK742" s="252"/>
      <c r="AL742" s="252"/>
      <c r="AM742" s="252"/>
      <c r="AN742" s="252"/>
      <c r="AO742" s="252"/>
      <c r="AP742" s="252"/>
      <c r="AQ742" s="252"/>
    </row>
    <row r="743" spans="5:43">
      <c r="E743" s="72"/>
      <c r="F743" s="252"/>
      <c r="G743" s="252"/>
      <c r="H743" s="252"/>
      <c r="I743" s="252"/>
      <c r="J743" s="252"/>
      <c r="K743" s="252"/>
      <c r="L743" s="252"/>
      <c r="M743" s="252"/>
      <c r="N743" s="252"/>
      <c r="O743" s="252"/>
      <c r="P743" s="252"/>
      <c r="Q743" s="252"/>
      <c r="R743" s="252"/>
      <c r="S743" s="252"/>
      <c r="T743" s="252"/>
      <c r="U743" s="252"/>
      <c r="V743" s="252"/>
      <c r="W743" s="252"/>
      <c r="X743" s="252"/>
      <c r="Y743" s="252"/>
      <c r="Z743" s="252"/>
      <c r="AA743" s="252"/>
      <c r="AB743" s="252"/>
      <c r="AC743" s="252"/>
      <c r="AD743" s="252"/>
      <c r="AE743" s="252"/>
      <c r="AF743" s="252"/>
      <c r="AG743" s="252"/>
      <c r="AH743" s="252"/>
      <c r="AI743" s="252"/>
      <c r="AJ743" s="252"/>
      <c r="AK743" s="252"/>
      <c r="AL743" s="252"/>
      <c r="AM743" s="252"/>
      <c r="AN743" s="252"/>
      <c r="AO743" s="252"/>
      <c r="AP743" s="252"/>
      <c r="AQ743" s="252"/>
    </row>
    <row r="744" spans="5:43">
      <c r="E744" s="72"/>
      <c r="F744" s="252"/>
      <c r="G744" s="252"/>
      <c r="H744" s="252"/>
      <c r="I744" s="252"/>
      <c r="J744" s="252"/>
      <c r="K744" s="252"/>
      <c r="L744" s="252"/>
      <c r="M744" s="252"/>
      <c r="N744" s="252"/>
      <c r="O744" s="252"/>
      <c r="P744" s="252"/>
      <c r="Q744" s="252"/>
      <c r="R744" s="252"/>
      <c r="S744" s="252"/>
      <c r="T744" s="252"/>
      <c r="U744" s="252"/>
      <c r="V744" s="252"/>
      <c r="W744" s="252"/>
      <c r="X744" s="252"/>
      <c r="Y744" s="252"/>
      <c r="Z744" s="252"/>
      <c r="AA744" s="252"/>
      <c r="AB744" s="252"/>
      <c r="AC744" s="252"/>
      <c r="AD744" s="252"/>
      <c r="AE744" s="252"/>
      <c r="AF744" s="252"/>
      <c r="AG744" s="252"/>
      <c r="AH744" s="252"/>
      <c r="AI744" s="252"/>
      <c r="AJ744" s="252"/>
      <c r="AK744" s="252"/>
      <c r="AL744" s="252"/>
      <c r="AM744" s="252"/>
      <c r="AN744" s="252"/>
      <c r="AO744" s="252"/>
      <c r="AP744" s="252"/>
      <c r="AQ744" s="252"/>
    </row>
    <row r="745" spans="5:43">
      <c r="E745" s="72"/>
      <c r="F745" s="252"/>
      <c r="G745" s="252"/>
      <c r="H745" s="252"/>
      <c r="I745" s="252"/>
      <c r="J745" s="252"/>
      <c r="K745" s="252"/>
      <c r="L745" s="252"/>
      <c r="M745" s="252"/>
      <c r="N745" s="252"/>
      <c r="O745" s="252"/>
      <c r="P745" s="252"/>
      <c r="Q745" s="252"/>
      <c r="R745" s="252"/>
      <c r="S745" s="252"/>
      <c r="T745" s="252"/>
      <c r="U745" s="252"/>
      <c r="V745" s="252"/>
      <c r="W745" s="252"/>
      <c r="X745" s="252"/>
      <c r="Y745" s="252"/>
      <c r="Z745" s="252"/>
      <c r="AA745" s="252"/>
      <c r="AB745" s="252"/>
      <c r="AC745" s="252"/>
      <c r="AD745" s="252"/>
      <c r="AE745" s="252"/>
      <c r="AF745" s="252"/>
      <c r="AG745" s="252"/>
      <c r="AH745" s="252"/>
      <c r="AI745" s="252"/>
      <c r="AJ745" s="252"/>
      <c r="AK745" s="252"/>
      <c r="AL745" s="252"/>
      <c r="AM745" s="252"/>
      <c r="AN745" s="252"/>
      <c r="AO745" s="252"/>
      <c r="AP745" s="252"/>
      <c r="AQ745" s="252"/>
    </row>
    <row r="746" spans="5:43">
      <c r="E746" s="72"/>
      <c r="F746" s="252"/>
      <c r="G746" s="252"/>
      <c r="H746" s="252"/>
      <c r="I746" s="252"/>
      <c r="J746" s="252"/>
      <c r="K746" s="252"/>
      <c r="L746" s="252"/>
      <c r="M746" s="252"/>
      <c r="N746" s="252"/>
      <c r="O746" s="252"/>
      <c r="P746" s="252"/>
      <c r="Q746" s="252"/>
      <c r="R746" s="252"/>
      <c r="S746" s="252"/>
      <c r="T746" s="252"/>
      <c r="U746" s="252"/>
      <c r="V746" s="252"/>
      <c r="W746" s="252"/>
      <c r="X746" s="252"/>
      <c r="Y746" s="252"/>
      <c r="Z746" s="252"/>
      <c r="AA746" s="252"/>
      <c r="AB746" s="252"/>
      <c r="AC746" s="252"/>
      <c r="AD746" s="252"/>
      <c r="AE746" s="252"/>
      <c r="AF746" s="252"/>
      <c r="AG746" s="252"/>
      <c r="AH746" s="252"/>
      <c r="AI746" s="252"/>
      <c r="AJ746" s="252"/>
      <c r="AK746" s="252"/>
      <c r="AL746" s="252"/>
      <c r="AM746" s="252"/>
      <c r="AN746" s="252"/>
      <c r="AO746" s="252"/>
      <c r="AP746" s="252"/>
      <c r="AQ746" s="252"/>
    </row>
    <row r="747" spans="5:43">
      <c r="E747" s="72"/>
      <c r="F747" s="252"/>
      <c r="G747" s="252"/>
      <c r="H747" s="252"/>
      <c r="I747" s="252"/>
      <c r="J747" s="252"/>
      <c r="K747" s="252"/>
      <c r="L747" s="252"/>
      <c r="M747" s="252"/>
      <c r="N747" s="252"/>
      <c r="O747" s="252"/>
      <c r="P747" s="252"/>
      <c r="Q747" s="252"/>
      <c r="R747" s="252"/>
      <c r="S747" s="252"/>
      <c r="T747" s="252"/>
      <c r="U747" s="252"/>
      <c r="V747" s="252"/>
      <c r="W747" s="252"/>
      <c r="X747" s="252"/>
      <c r="Y747" s="252"/>
      <c r="Z747" s="252"/>
      <c r="AA747" s="252"/>
      <c r="AB747" s="252"/>
      <c r="AC747" s="252"/>
      <c r="AD747" s="252"/>
      <c r="AE747" s="252"/>
      <c r="AF747" s="252"/>
      <c r="AG747" s="252"/>
      <c r="AH747" s="252"/>
      <c r="AI747" s="252"/>
      <c r="AJ747" s="252"/>
      <c r="AK747" s="252"/>
      <c r="AL747" s="252"/>
      <c r="AM747" s="252"/>
      <c r="AN747" s="252"/>
      <c r="AO747" s="252"/>
      <c r="AP747" s="252"/>
      <c r="AQ747" s="252"/>
    </row>
    <row r="748" spans="5:43">
      <c r="E748" s="72"/>
      <c r="F748" s="252"/>
      <c r="G748" s="252"/>
      <c r="H748" s="252"/>
      <c r="I748" s="252"/>
      <c r="J748" s="252"/>
      <c r="K748" s="252"/>
      <c r="L748" s="252"/>
      <c r="M748" s="252"/>
      <c r="N748" s="252"/>
      <c r="O748" s="252"/>
      <c r="P748" s="252"/>
      <c r="Q748" s="252"/>
      <c r="R748" s="252"/>
      <c r="S748" s="252"/>
      <c r="T748" s="252"/>
      <c r="U748" s="252"/>
      <c r="V748" s="252"/>
      <c r="W748" s="252"/>
      <c r="X748" s="252"/>
      <c r="Y748" s="252"/>
      <c r="Z748" s="252"/>
      <c r="AA748" s="252"/>
      <c r="AB748" s="252"/>
      <c r="AC748" s="252"/>
      <c r="AD748" s="252"/>
      <c r="AE748" s="252"/>
      <c r="AF748" s="252"/>
      <c r="AG748" s="252"/>
      <c r="AH748" s="252"/>
      <c r="AI748" s="252"/>
      <c r="AJ748" s="252"/>
      <c r="AK748" s="252"/>
      <c r="AL748" s="252"/>
      <c r="AM748" s="252"/>
      <c r="AN748" s="252"/>
      <c r="AO748" s="252"/>
      <c r="AP748" s="252"/>
      <c r="AQ748" s="252"/>
    </row>
    <row r="749" spans="5:43">
      <c r="E749" s="72"/>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c r="AQ749" s="37"/>
    </row>
    <row r="750" spans="5:43" ht="12.75" customHeight="1">
      <c r="E750" s="72"/>
      <c r="F750" s="252" t="s">
        <v>228</v>
      </c>
      <c r="G750" s="252"/>
      <c r="H750" s="252"/>
      <c r="I750" s="252"/>
      <c r="J750" s="252"/>
      <c r="K750" s="252"/>
      <c r="L750" s="252"/>
      <c r="M750" s="252"/>
      <c r="N750" s="252"/>
      <c r="O750" s="252"/>
      <c r="P750" s="252"/>
      <c r="Q750" s="252"/>
      <c r="R750" s="252"/>
      <c r="S750" s="252"/>
      <c r="T750" s="252"/>
      <c r="U750" s="252"/>
      <c r="V750" s="252"/>
      <c r="W750" s="252"/>
      <c r="X750" s="252"/>
      <c r="Y750" s="252"/>
      <c r="Z750" s="252"/>
      <c r="AA750" s="252"/>
      <c r="AB750" s="252"/>
      <c r="AC750" s="252"/>
      <c r="AD750" s="252"/>
      <c r="AE750" s="252"/>
      <c r="AF750" s="252"/>
      <c r="AG750" s="252"/>
      <c r="AH750" s="252"/>
      <c r="AI750" s="252"/>
      <c r="AJ750" s="252"/>
      <c r="AK750" s="252"/>
      <c r="AL750" s="252"/>
      <c r="AM750" s="252"/>
      <c r="AN750" s="252"/>
      <c r="AO750" s="252"/>
      <c r="AP750" s="252"/>
      <c r="AQ750" s="252"/>
    </row>
    <row r="751" spans="5:43">
      <c r="E751" s="72"/>
      <c r="F751" s="252"/>
      <c r="G751" s="252"/>
      <c r="H751" s="252"/>
      <c r="I751" s="252"/>
      <c r="J751" s="252"/>
      <c r="K751" s="252"/>
      <c r="L751" s="252"/>
      <c r="M751" s="252"/>
      <c r="N751" s="252"/>
      <c r="O751" s="252"/>
      <c r="P751" s="252"/>
      <c r="Q751" s="252"/>
      <c r="R751" s="252"/>
      <c r="S751" s="252"/>
      <c r="T751" s="252"/>
      <c r="U751" s="252"/>
      <c r="V751" s="252"/>
      <c r="W751" s="252"/>
      <c r="X751" s="252"/>
      <c r="Y751" s="252"/>
      <c r="Z751" s="252"/>
      <c r="AA751" s="252"/>
      <c r="AB751" s="252"/>
      <c r="AC751" s="252"/>
      <c r="AD751" s="252"/>
      <c r="AE751" s="252"/>
      <c r="AF751" s="252"/>
      <c r="AG751" s="252"/>
      <c r="AH751" s="252"/>
      <c r="AI751" s="252"/>
      <c r="AJ751" s="252"/>
      <c r="AK751" s="252"/>
      <c r="AL751" s="252"/>
      <c r="AM751" s="252"/>
      <c r="AN751" s="252"/>
      <c r="AO751" s="252"/>
      <c r="AP751" s="252"/>
      <c r="AQ751" s="252"/>
    </row>
    <row r="752" spans="5:43">
      <c r="E752" s="72"/>
      <c r="F752" s="252"/>
      <c r="G752" s="252"/>
      <c r="H752" s="252"/>
      <c r="I752" s="252"/>
      <c r="J752" s="252"/>
      <c r="K752" s="252"/>
      <c r="L752" s="252"/>
      <c r="M752" s="252"/>
      <c r="N752" s="252"/>
      <c r="O752" s="252"/>
      <c r="P752" s="252"/>
      <c r="Q752" s="252"/>
      <c r="R752" s="252"/>
      <c r="S752" s="252"/>
      <c r="T752" s="252"/>
      <c r="U752" s="252"/>
      <c r="V752" s="252"/>
      <c r="W752" s="252"/>
      <c r="X752" s="252"/>
      <c r="Y752" s="252"/>
      <c r="Z752" s="252"/>
      <c r="AA752" s="252"/>
      <c r="AB752" s="252"/>
      <c r="AC752" s="252"/>
      <c r="AD752" s="252"/>
      <c r="AE752" s="252"/>
      <c r="AF752" s="252"/>
      <c r="AG752" s="252"/>
      <c r="AH752" s="252"/>
      <c r="AI752" s="252"/>
      <c r="AJ752" s="252"/>
      <c r="AK752" s="252"/>
      <c r="AL752" s="252"/>
      <c r="AM752" s="252"/>
      <c r="AN752" s="252"/>
      <c r="AO752" s="252"/>
      <c r="AP752" s="252"/>
      <c r="AQ752" s="252"/>
    </row>
    <row r="753" spans="1:43">
      <c r="E753" s="72"/>
      <c r="F753" s="252"/>
      <c r="G753" s="252"/>
      <c r="H753" s="252"/>
      <c r="I753" s="252"/>
      <c r="J753" s="252"/>
      <c r="K753" s="252"/>
      <c r="L753" s="252"/>
      <c r="M753" s="252"/>
      <c r="N753" s="252"/>
      <c r="O753" s="252"/>
      <c r="P753" s="252"/>
      <c r="Q753" s="252"/>
      <c r="R753" s="252"/>
      <c r="S753" s="252"/>
      <c r="T753" s="252"/>
      <c r="U753" s="252"/>
      <c r="V753" s="252"/>
      <c r="W753" s="252"/>
      <c r="X753" s="252"/>
      <c r="Y753" s="252"/>
      <c r="Z753" s="252"/>
      <c r="AA753" s="252"/>
      <c r="AB753" s="252"/>
      <c r="AC753" s="252"/>
      <c r="AD753" s="252"/>
      <c r="AE753" s="252"/>
      <c r="AF753" s="252"/>
      <c r="AG753" s="252"/>
      <c r="AH753" s="252"/>
      <c r="AI753" s="252"/>
      <c r="AJ753" s="252"/>
      <c r="AK753" s="252"/>
      <c r="AL753" s="252"/>
      <c r="AM753" s="252"/>
      <c r="AN753" s="252"/>
      <c r="AO753" s="252"/>
      <c r="AP753" s="252"/>
      <c r="AQ753" s="252"/>
    </row>
    <row r="754" spans="1:43">
      <c r="E754" s="72"/>
      <c r="F754" s="252"/>
      <c r="G754" s="252"/>
      <c r="H754" s="252"/>
      <c r="I754" s="252"/>
      <c r="J754" s="252"/>
      <c r="K754" s="252"/>
      <c r="L754" s="252"/>
      <c r="M754" s="252"/>
      <c r="N754" s="252"/>
      <c r="O754" s="252"/>
      <c r="P754" s="252"/>
      <c r="Q754" s="252"/>
      <c r="R754" s="252"/>
      <c r="S754" s="252"/>
      <c r="T754" s="252"/>
      <c r="U754" s="252"/>
      <c r="V754" s="252"/>
      <c r="W754" s="252"/>
      <c r="X754" s="252"/>
      <c r="Y754" s="252"/>
      <c r="Z754" s="252"/>
      <c r="AA754" s="252"/>
      <c r="AB754" s="252"/>
      <c r="AC754" s="252"/>
      <c r="AD754" s="252"/>
      <c r="AE754" s="252"/>
      <c r="AF754" s="252"/>
      <c r="AG754" s="252"/>
      <c r="AH754" s="252"/>
      <c r="AI754" s="252"/>
      <c r="AJ754" s="252"/>
      <c r="AK754" s="252"/>
      <c r="AL754" s="252"/>
      <c r="AM754" s="252"/>
      <c r="AN754" s="252"/>
      <c r="AO754" s="252"/>
      <c r="AP754" s="252"/>
      <c r="AQ754" s="252"/>
    </row>
    <row r="755" spans="1:43">
      <c r="E755" s="72"/>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c r="AQ755" s="37"/>
    </row>
    <row r="756" spans="1:43" s="203" customFormat="1">
      <c r="A756" s="1"/>
      <c r="B756" s="1"/>
      <c r="C756" s="2"/>
      <c r="D756" s="1"/>
      <c r="E756" s="199"/>
      <c r="F756" s="252" t="s">
        <v>229</v>
      </c>
      <c r="G756" s="252"/>
      <c r="H756" s="252"/>
      <c r="I756" s="252"/>
      <c r="J756" s="252"/>
      <c r="K756" s="252"/>
      <c r="L756" s="252"/>
      <c r="M756" s="252"/>
      <c r="N756" s="252"/>
      <c r="O756" s="252"/>
      <c r="P756" s="252"/>
      <c r="Q756" s="252"/>
      <c r="R756" s="252"/>
      <c r="S756" s="252"/>
      <c r="T756" s="252"/>
      <c r="U756" s="252"/>
      <c r="V756" s="252"/>
      <c r="W756" s="252"/>
      <c r="X756" s="252"/>
      <c r="Y756" s="252"/>
      <c r="Z756" s="252"/>
      <c r="AA756" s="252"/>
      <c r="AB756" s="252"/>
      <c r="AC756" s="252"/>
      <c r="AD756" s="252"/>
      <c r="AE756" s="252"/>
      <c r="AF756" s="252"/>
      <c r="AG756" s="252"/>
      <c r="AH756" s="252"/>
      <c r="AI756" s="252"/>
      <c r="AJ756" s="252"/>
      <c r="AK756" s="252"/>
      <c r="AL756" s="252"/>
      <c r="AM756" s="252"/>
      <c r="AN756" s="252"/>
      <c r="AO756" s="252"/>
      <c r="AP756" s="252"/>
      <c r="AQ756" s="252"/>
    </row>
    <row r="757" spans="1:43" s="203" customFormat="1">
      <c r="A757" s="1"/>
      <c r="B757" s="1"/>
      <c r="C757" s="2"/>
      <c r="D757" s="1"/>
      <c r="E757" s="199"/>
      <c r="F757" s="252"/>
      <c r="G757" s="252"/>
      <c r="H757" s="252"/>
      <c r="I757" s="252"/>
      <c r="J757" s="252"/>
      <c r="K757" s="252"/>
      <c r="L757" s="252"/>
      <c r="M757" s="252"/>
      <c r="N757" s="252"/>
      <c r="O757" s="252"/>
      <c r="P757" s="252"/>
      <c r="Q757" s="252"/>
      <c r="R757" s="252"/>
      <c r="S757" s="252"/>
      <c r="T757" s="252"/>
      <c r="U757" s="252"/>
      <c r="V757" s="252"/>
      <c r="W757" s="252"/>
      <c r="X757" s="252"/>
      <c r="Y757" s="252"/>
      <c r="Z757" s="252"/>
      <c r="AA757" s="252"/>
      <c r="AB757" s="252"/>
      <c r="AC757" s="252"/>
      <c r="AD757" s="252"/>
      <c r="AE757" s="252"/>
      <c r="AF757" s="252"/>
      <c r="AG757" s="252"/>
      <c r="AH757" s="252"/>
      <c r="AI757" s="252"/>
      <c r="AJ757" s="252"/>
      <c r="AK757" s="252"/>
      <c r="AL757" s="252"/>
      <c r="AM757" s="252"/>
      <c r="AN757" s="252"/>
      <c r="AO757" s="252"/>
      <c r="AP757" s="252"/>
      <c r="AQ757" s="252"/>
    </row>
    <row r="758" spans="1:43" s="203" customFormat="1">
      <c r="A758" s="1"/>
      <c r="B758" s="1"/>
      <c r="C758" s="2"/>
      <c r="D758" s="1"/>
      <c r="E758" s="199"/>
      <c r="F758" s="252"/>
      <c r="G758" s="252"/>
      <c r="H758" s="252"/>
      <c r="I758" s="252"/>
      <c r="J758" s="252"/>
      <c r="K758" s="252"/>
      <c r="L758" s="252"/>
      <c r="M758" s="252"/>
      <c r="N758" s="252"/>
      <c r="O758" s="252"/>
      <c r="P758" s="252"/>
      <c r="Q758" s="252"/>
      <c r="R758" s="252"/>
      <c r="S758" s="252"/>
      <c r="T758" s="252"/>
      <c r="U758" s="252"/>
      <c r="V758" s="252"/>
      <c r="W758" s="252"/>
      <c r="X758" s="252"/>
      <c r="Y758" s="252"/>
      <c r="Z758" s="252"/>
      <c r="AA758" s="252"/>
      <c r="AB758" s="252"/>
      <c r="AC758" s="252"/>
      <c r="AD758" s="252"/>
      <c r="AE758" s="252"/>
      <c r="AF758" s="252"/>
      <c r="AG758" s="252"/>
      <c r="AH758" s="252"/>
      <c r="AI758" s="252"/>
      <c r="AJ758" s="252"/>
      <c r="AK758" s="252"/>
      <c r="AL758" s="252"/>
      <c r="AM758" s="252"/>
      <c r="AN758" s="252"/>
      <c r="AO758" s="252"/>
      <c r="AP758" s="252"/>
      <c r="AQ758" s="252"/>
    </row>
    <row r="759" spans="1:43" s="203" customFormat="1">
      <c r="A759" s="1"/>
      <c r="B759" s="1"/>
      <c r="C759" s="2"/>
      <c r="D759" s="1"/>
      <c r="E759" s="199"/>
      <c r="F759" s="252"/>
      <c r="G759" s="252"/>
      <c r="H759" s="252"/>
      <c r="I759" s="252"/>
      <c r="J759" s="252"/>
      <c r="K759" s="252"/>
      <c r="L759" s="252"/>
      <c r="M759" s="252"/>
      <c r="N759" s="252"/>
      <c r="O759" s="252"/>
      <c r="P759" s="252"/>
      <c r="Q759" s="252"/>
      <c r="R759" s="252"/>
      <c r="S759" s="252"/>
      <c r="T759" s="252"/>
      <c r="U759" s="252"/>
      <c r="V759" s="252"/>
      <c r="W759" s="252"/>
      <c r="X759" s="252"/>
      <c r="Y759" s="252"/>
      <c r="Z759" s="252"/>
      <c r="AA759" s="252"/>
      <c r="AB759" s="252"/>
      <c r="AC759" s="252"/>
      <c r="AD759" s="252"/>
      <c r="AE759" s="252"/>
      <c r="AF759" s="252"/>
      <c r="AG759" s="252"/>
      <c r="AH759" s="252"/>
      <c r="AI759" s="252"/>
      <c r="AJ759" s="252"/>
      <c r="AK759" s="252"/>
      <c r="AL759" s="252"/>
      <c r="AM759" s="252"/>
      <c r="AN759" s="252"/>
      <c r="AO759" s="252"/>
      <c r="AP759" s="252"/>
      <c r="AQ759" s="252"/>
    </row>
    <row r="760" spans="1:43" s="203" customFormat="1">
      <c r="A760" s="1"/>
      <c r="B760" s="1"/>
      <c r="C760" s="2"/>
      <c r="D760" s="1"/>
      <c r="E760" s="199"/>
      <c r="F760" s="252"/>
      <c r="G760" s="252"/>
      <c r="H760" s="252"/>
      <c r="I760" s="252"/>
      <c r="J760" s="252"/>
      <c r="K760" s="252"/>
      <c r="L760" s="252"/>
      <c r="M760" s="252"/>
      <c r="N760" s="252"/>
      <c r="O760" s="252"/>
      <c r="P760" s="252"/>
      <c r="Q760" s="252"/>
      <c r="R760" s="252"/>
      <c r="S760" s="252"/>
      <c r="T760" s="252"/>
      <c r="U760" s="252"/>
      <c r="V760" s="252"/>
      <c r="W760" s="252"/>
      <c r="X760" s="252"/>
      <c r="Y760" s="252"/>
      <c r="Z760" s="252"/>
      <c r="AA760" s="252"/>
      <c r="AB760" s="252"/>
      <c r="AC760" s="252"/>
      <c r="AD760" s="252"/>
      <c r="AE760" s="252"/>
      <c r="AF760" s="252"/>
      <c r="AG760" s="252"/>
      <c r="AH760" s="252"/>
      <c r="AI760" s="252"/>
      <c r="AJ760" s="252"/>
      <c r="AK760" s="252"/>
      <c r="AL760" s="252"/>
      <c r="AM760" s="252"/>
      <c r="AN760" s="252"/>
      <c r="AO760" s="252"/>
      <c r="AP760" s="252"/>
      <c r="AQ760" s="252"/>
    </row>
    <row r="761" spans="1:43" s="203" customFormat="1">
      <c r="A761" s="1"/>
      <c r="B761" s="1"/>
      <c r="C761" s="2"/>
      <c r="D761" s="1"/>
      <c r="E761" s="199"/>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row>
    <row r="762" spans="1:43" s="203" customFormat="1">
      <c r="A762" s="1"/>
      <c r="B762" s="1"/>
      <c r="C762" s="2"/>
      <c r="D762" s="1"/>
      <c r="E762" s="199"/>
      <c r="F762" s="252" t="s">
        <v>230</v>
      </c>
      <c r="G762" s="252"/>
      <c r="H762" s="252"/>
      <c r="I762" s="252"/>
      <c r="J762" s="252"/>
      <c r="K762" s="252"/>
      <c r="L762" s="252"/>
      <c r="M762" s="252"/>
      <c r="N762" s="252"/>
      <c r="O762" s="252"/>
      <c r="P762" s="252"/>
      <c r="Q762" s="252"/>
      <c r="R762" s="252"/>
      <c r="S762" s="252"/>
      <c r="T762" s="252"/>
      <c r="U762" s="252"/>
      <c r="V762" s="252"/>
      <c r="W762" s="252"/>
      <c r="X762" s="252"/>
      <c r="Y762" s="252"/>
      <c r="Z762" s="252"/>
      <c r="AA762" s="252"/>
      <c r="AB762" s="252"/>
      <c r="AC762" s="252"/>
      <c r="AD762" s="252"/>
      <c r="AE762" s="252"/>
      <c r="AF762" s="252"/>
      <c r="AG762" s="252"/>
      <c r="AH762" s="252"/>
      <c r="AI762" s="252"/>
      <c r="AJ762" s="252"/>
      <c r="AK762" s="252"/>
      <c r="AL762" s="252"/>
      <c r="AM762" s="252"/>
      <c r="AN762" s="252"/>
      <c r="AO762" s="252"/>
      <c r="AP762" s="252"/>
      <c r="AQ762" s="252"/>
    </row>
    <row r="763" spans="1:43" s="203" customFormat="1">
      <c r="A763" s="1"/>
      <c r="B763" s="1"/>
      <c r="C763" s="2"/>
      <c r="D763" s="1"/>
      <c r="E763" s="199"/>
      <c r="F763" s="252"/>
      <c r="G763" s="252"/>
      <c r="H763" s="252"/>
      <c r="I763" s="252"/>
      <c r="J763" s="252"/>
      <c r="K763" s="252"/>
      <c r="L763" s="252"/>
      <c r="M763" s="252"/>
      <c r="N763" s="252"/>
      <c r="O763" s="252"/>
      <c r="P763" s="252"/>
      <c r="Q763" s="252"/>
      <c r="R763" s="252"/>
      <c r="S763" s="252"/>
      <c r="T763" s="252"/>
      <c r="U763" s="252"/>
      <c r="V763" s="252"/>
      <c r="W763" s="252"/>
      <c r="X763" s="252"/>
      <c r="Y763" s="252"/>
      <c r="Z763" s="252"/>
      <c r="AA763" s="252"/>
      <c r="AB763" s="252"/>
      <c r="AC763" s="252"/>
      <c r="AD763" s="252"/>
      <c r="AE763" s="252"/>
      <c r="AF763" s="252"/>
      <c r="AG763" s="252"/>
      <c r="AH763" s="252"/>
      <c r="AI763" s="252"/>
      <c r="AJ763" s="252"/>
      <c r="AK763" s="252"/>
      <c r="AL763" s="252"/>
      <c r="AM763" s="252"/>
      <c r="AN763" s="252"/>
      <c r="AO763" s="252"/>
      <c r="AP763" s="252"/>
      <c r="AQ763" s="252"/>
    </row>
    <row r="764" spans="1:43" s="203" customFormat="1">
      <c r="A764" s="1"/>
      <c r="B764" s="1"/>
      <c r="C764" s="2"/>
      <c r="D764" s="1"/>
      <c r="E764" s="199"/>
      <c r="F764" s="200"/>
      <c r="G764" s="200"/>
      <c r="H764" s="200"/>
      <c r="I764" s="200"/>
      <c r="J764" s="200"/>
      <c r="K764" s="200"/>
      <c r="L764" s="200"/>
      <c r="M764" s="200"/>
      <c r="N764" s="200"/>
      <c r="O764" s="200"/>
      <c r="P764" s="200"/>
      <c r="Q764" s="200"/>
      <c r="R764" s="200"/>
      <c r="S764" s="200"/>
      <c r="T764" s="200"/>
      <c r="U764" s="200"/>
      <c r="V764" s="200"/>
      <c r="W764" s="200"/>
      <c r="X764" s="200"/>
      <c r="Y764" s="200"/>
      <c r="Z764" s="200"/>
      <c r="AA764" s="200"/>
      <c r="AB764" s="200"/>
      <c r="AC764" s="200"/>
      <c r="AD764" s="200"/>
      <c r="AE764" s="200"/>
      <c r="AF764" s="200"/>
      <c r="AG764" s="200"/>
      <c r="AH764" s="200"/>
      <c r="AI764" s="200"/>
      <c r="AJ764" s="200"/>
      <c r="AK764" s="200"/>
      <c r="AL764" s="200"/>
      <c r="AM764" s="200"/>
      <c r="AN764" s="200"/>
      <c r="AO764" s="200"/>
      <c r="AP764" s="200"/>
      <c r="AQ764" s="200"/>
    </row>
    <row r="765" spans="1:43" s="203" customFormat="1">
      <c r="A765" s="1"/>
      <c r="B765" s="1"/>
      <c r="C765" s="2"/>
      <c r="D765" s="1"/>
      <c r="E765" s="199"/>
      <c r="F765" s="330" t="s">
        <v>231</v>
      </c>
      <c r="G765" s="330"/>
      <c r="H765" s="330"/>
      <c r="I765" s="330"/>
      <c r="J765" s="330"/>
      <c r="K765" s="330"/>
      <c r="L765" s="330"/>
      <c r="M765" s="330"/>
      <c r="N765" s="330"/>
      <c r="O765" s="330"/>
      <c r="P765" s="330"/>
      <c r="Q765" s="330"/>
      <c r="R765" s="330"/>
      <c r="S765" s="330"/>
      <c r="T765" s="330"/>
      <c r="U765" s="330"/>
      <c r="V765" s="330"/>
      <c r="W765" s="330"/>
      <c r="X765" s="330"/>
      <c r="Y765" s="330"/>
      <c r="Z765" s="330"/>
      <c r="AA765" s="330"/>
      <c r="AB765" s="330"/>
      <c r="AC765" s="330"/>
      <c r="AD765" s="330"/>
      <c r="AE765" s="330"/>
      <c r="AF765" s="330"/>
      <c r="AG765" s="330"/>
      <c r="AH765" s="330"/>
      <c r="AI765" s="330"/>
      <c r="AJ765" s="330"/>
      <c r="AK765" s="330"/>
      <c r="AL765" s="330"/>
      <c r="AM765" s="330"/>
      <c r="AN765" s="330"/>
      <c r="AO765" s="330"/>
      <c r="AP765" s="330"/>
      <c r="AQ765" s="330"/>
    </row>
    <row r="766" spans="1:43" s="203" customFormat="1">
      <c r="A766" s="1"/>
      <c r="B766" s="1"/>
      <c r="C766" s="2"/>
      <c r="D766" s="1"/>
      <c r="E766" s="199"/>
      <c r="F766" s="329" t="s">
        <v>564</v>
      </c>
      <c r="G766" s="252"/>
      <c r="H766" s="252"/>
      <c r="I766" s="252"/>
      <c r="J766" s="252"/>
      <c r="K766" s="252"/>
      <c r="L766" s="252"/>
      <c r="M766" s="252"/>
      <c r="N766" s="252"/>
      <c r="O766" s="252"/>
      <c r="P766" s="252"/>
      <c r="Q766" s="252"/>
      <c r="R766" s="252"/>
      <c r="S766" s="252"/>
      <c r="T766" s="252"/>
      <c r="U766" s="252"/>
      <c r="V766" s="252"/>
      <c r="W766" s="252"/>
      <c r="X766" s="252"/>
      <c r="Y766" s="252"/>
      <c r="Z766" s="252"/>
      <c r="AA766" s="252"/>
      <c r="AB766" s="252"/>
      <c r="AC766" s="252"/>
      <c r="AD766" s="252"/>
      <c r="AE766" s="252"/>
      <c r="AF766" s="252"/>
      <c r="AG766" s="252"/>
      <c r="AH766" s="252"/>
      <c r="AI766" s="252"/>
      <c r="AJ766" s="252"/>
      <c r="AK766" s="252"/>
      <c r="AL766" s="252"/>
      <c r="AM766" s="252"/>
      <c r="AN766" s="252"/>
      <c r="AO766" s="252"/>
      <c r="AP766" s="252"/>
      <c r="AQ766" s="252"/>
    </row>
    <row r="767" spans="1:43" s="203" customFormat="1">
      <c r="A767" s="1"/>
      <c r="B767" s="1"/>
      <c r="C767" s="2"/>
      <c r="D767" s="1"/>
      <c r="E767" s="199"/>
      <c r="F767" s="252"/>
      <c r="G767" s="252"/>
      <c r="H767" s="252"/>
      <c r="I767" s="252"/>
      <c r="J767" s="252"/>
      <c r="K767" s="252"/>
      <c r="L767" s="252"/>
      <c r="M767" s="252"/>
      <c r="N767" s="252"/>
      <c r="O767" s="252"/>
      <c r="P767" s="252"/>
      <c r="Q767" s="252"/>
      <c r="R767" s="252"/>
      <c r="S767" s="252"/>
      <c r="T767" s="252"/>
      <c r="U767" s="252"/>
      <c r="V767" s="252"/>
      <c r="W767" s="252"/>
      <c r="X767" s="252"/>
      <c r="Y767" s="252"/>
      <c r="Z767" s="252"/>
      <c r="AA767" s="252"/>
      <c r="AB767" s="252"/>
      <c r="AC767" s="252"/>
      <c r="AD767" s="252"/>
      <c r="AE767" s="252"/>
      <c r="AF767" s="252"/>
      <c r="AG767" s="252"/>
      <c r="AH767" s="252"/>
      <c r="AI767" s="252"/>
      <c r="AJ767" s="252"/>
      <c r="AK767" s="252"/>
      <c r="AL767" s="252"/>
      <c r="AM767" s="252"/>
      <c r="AN767" s="252"/>
      <c r="AO767" s="252"/>
      <c r="AP767" s="252"/>
      <c r="AQ767" s="252"/>
    </row>
    <row r="768" spans="1:43">
      <c r="E768" s="72"/>
      <c r="F768" s="252"/>
      <c r="G768" s="252"/>
      <c r="H768" s="252"/>
      <c r="I768" s="252"/>
      <c r="J768" s="252"/>
      <c r="K768" s="252"/>
      <c r="L768" s="252"/>
      <c r="M768" s="252"/>
      <c r="N768" s="252"/>
      <c r="O768" s="252"/>
      <c r="P768" s="252"/>
      <c r="Q768" s="252"/>
      <c r="R768" s="252"/>
      <c r="S768" s="252"/>
      <c r="T768" s="252"/>
      <c r="U768" s="252"/>
      <c r="V768" s="252"/>
      <c r="W768" s="252"/>
      <c r="X768" s="252"/>
      <c r="Y768" s="252"/>
      <c r="Z768" s="252"/>
      <c r="AA768" s="252"/>
      <c r="AB768" s="252"/>
      <c r="AC768" s="252"/>
      <c r="AD768" s="252"/>
      <c r="AE768" s="252"/>
      <c r="AF768" s="252"/>
      <c r="AG768" s="252"/>
      <c r="AH768" s="252"/>
      <c r="AI768" s="252"/>
      <c r="AJ768" s="252"/>
      <c r="AK768" s="252"/>
      <c r="AL768" s="252"/>
      <c r="AM768" s="252"/>
      <c r="AN768" s="252"/>
      <c r="AO768" s="252"/>
      <c r="AP768" s="252"/>
      <c r="AQ768" s="252"/>
    </row>
    <row r="769" spans="5:43">
      <c r="E769" s="72"/>
      <c r="F769" s="252"/>
      <c r="G769" s="252"/>
      <c r="H769" s="252"/>
      <c r="I769" s="252"/>
      <c r="J769" s="252"/>
      <c r="K769" s="252"/>
      <c r="L769" s="252"/>
      <c r="M769" s="252"/>
      <c r="N769" s="252"/>
      <c r="O769" s="252"/>
      <c r="P769" s="252"/>
      <c r="Q769" s="252"/>
      <c r="R769" s="252"/>
      <c r="S769" s="252"/>
      <c r="T769" s="252"/>
      <c r="U769" s="252"/>
      <c r="V769" s="252"/>
      <c r="W769" s="252"/>
      <c r="X769" s="252"/>
      <c r="Y769" s="252"/>
      <c r="Z769" s="252"/>
      <c r="AA769" s="252"/>
      <c r="AB769" s="252"/>
      <c r="AC769" s="252"/>
      <c r="AD769" s="252"/>
      <c r="AE769" s="252"/>
      <c r="AF769" s="252"/>
      <c r="AG769" s="252"/>
      <c r="AH769" s="252"/>
      <c r="AI769" s="252"/>
      <c r="AJ769" s="252"/>
      <c r="AK769" s="252"/>
      <c r="AL769" s="252"/>
      <c r="AM769" s="252"/>
      <c r="AN769" s="252"/>
      <c r="AO769" s="252"/>
      <c r="AP769" s="252"/>
      <c r="AQ769" s="252"/>
    </row>
    <row r="770" spans="5:43">
      <c r="E770" s="72"/>
      <c r="F770" s="329" t="s">
        <v>232</v>
      </c>
      <c r="G770" s="252"/>
      <c r="H770" s="252"/>
      <c r="I770" s="252"/>
      <c r="J770" s="252"/>
      <c r="K770" s="252"/>
      <c r="L770" s="252"/>
      <c r="M770" s="252"/>
      <c r="N770" s="252"/>
      <c r="O770" s="252"/>
      <c r="P770" s="252"/>
      <c r="Q770" s="252"/>
      <c r="R770" s="252"/>
      <c r="S770" s="252"/>
      <c r="T770" s="252"/>
      <c r="U770" s="252"/>
      <c r="V770" s="252"/>
      <c r="W770" s="252"/>
      <c r="X770" s="252"/>
      <c r="Y770" s="252"/>
      <c r="Z770" s="252"/>
      <c r="AA770" s="252"/>
      <c r="AB770" s="252"/>
      <c r="AC770" s="252"/>
      <c r="AD770" s="252"/>
      <c r="AE770" s="252"/>
      <c r="AF770" s="252"/>
      <c r="AG770" s="252"/>
      <c r="AH770" s="252"/>
      <c r="AI770" s="252"/>
      <c r="AJ770" s="252"/>
      <c r="AK770" s="252"/>
      <c r="AL770" s="252"/>
      <c r="AM770" s="252"/>
      <c r="AN770" s="252"/>
      <c r="AO770" s="252"/>
      <c r="AP770" s="252"/>
      <c r="AQ770" s="252"/>
    </row>
    <row r="771" spans="5:43">
      <c r="E771" s="72"/>
      <c r="F771" s="252"/>
      <c r="G771" s="252"/>
      <c r="H771" s="252"/>
      <c r="I771" s="252"/>
      <c r="J771" s="252"/>
      <c r="K771" s="252"/>
      <c r="L771" s="252"/>
      <c r="M771" s="252"/>
      <c r="N771" s="252"/>
      <c r="O771" s="252"/>
      <c r="P771" s="252"/>
      <c r="Q771" s="252"/>
      <c r="R771" s="252"/>
      <c r="S771" s="252"/>
      <c r="T771" s="252"/>
      <c r="U771" s="252"/>
      <c r="V771" s="252"/>
      <c r="W771" s="252"/>
      <c r="X771" s="252"/>
      <c r="Y771" s="252"/>
      <c r="Z771" s="252"/>
      <c r="AA771" s="252"/>
      <c r="AB771" s="252"/>
      <c r="AC771" s="252"/>
      <c r="AD771" s="252"/>
      <c r="AE771" s="252"/>
      <c r="AF771" s="252"/>
      <c r="AG771" s="252"/>
      <c r="AH771" s="252"/>
      <c r="AI771" s="252"/>
      <c r="AJ771" s="252"/>
      <c r="AK771" s="252"/>
      <c r="AL771" s="252"/>
      <c r="AM771" s="252"/>
      <c r="AN771" s="252"/>
      <c r="AO771" s="252"/>
      <c r="AP771" s="252"/>
      <c r="AQ771" s="252"/>
    </row>
    <row r="772" spans="5:43">
      <c r="E772" s="72"/>
      <c r="F772" s="252"/>
      <c r="G772" s="252"/>
      <c r="H772" s="252"/>
      <c r="I772" s="252"/>
      <c r="J772" s="252"/>
      <c r="K772" s="252"/>
      <c r="L772" s="252"/>
      <c r="M772" s="252"/>
      <c r="N772" s="252"/>
      <c r="O772" s="252"/>
      <c r="P772" s="252"/>
      <c r="Q772" s="252"/>
      <c r="R772" s="252"/>
      <c r="S772" s="252"/>
      <c r="T772" s="252"/>
      <c r="U772" s="252"/>
      <c r="V772" s="252"/>
      <c r="W772" s="252"/>
      <c r="X772" s="252"/>
      <c r="Y772" s="252"/>
      <c r="Z772" s="252"/>
      <c r="AA772" s="252"/>
      <c r="AB772" s="252"/>
      <c r="AC772" s="252"/>
      <c r="AD772" s="252"/>
      <c r="AE772" s="252"/>
      <c r="AF772" s="252"/>
      <c r="AG772" s="252"/>
      <c r="AH772" s="252"/>
      <c r="AI772" s="252"/>
      <c r="AJ772" s="252"/>
      <c r="AK772" s="252"/>
      <c r="AL772" s="252"/>
      <c r="AM772" s="252"/>
      <c r="AN772" s="252"/>
      <c r="AO772" s="252"/>
      <c r="AP772" s="252"/>
      <c r="AQ772" s="252"/>
    </row>
    <row r="773" spans="5:43">
      <c r="E773" s="72"/>
      <c r="F773" s="252"/>
      <c r="G773" s="252"/>
      <c r="H773" s="252"/>
      <c r="I773" s="252"/>
      <c r="J773" s="252"/>
      <c r="K773" s="252"/>
      <c r="L773" s="252"/>
      <c r="M773" s="252"/>
      <c r="N773" s="252"/>
      <c r="O773" s="252"/>
      <c r="P773" s="252"/>
      <c r="Q773" s="252"/>
      <c r="R773" s="252"/>
      <c r="S773" s="252"/>
      <c r="T773" s="252"/>
      <c r="U773" s="252"/>
      <c r="V773" s="252"/>
      <c r="W773" s="252"/>
      <c r="X773" s="252"/>
      <c r="Y773" s="252"/>
      <c r="Z773" s="252"/>
      <c r="AA773" s="252"/>
      <c r="AB773" s="252"/>
      <c r="AC773" s="252"/>
      <c r="AD773" s="252"/>
      <c r="AE773" s="252"/>
      <c r="AF773" s="252"/>
      <c r="AG773" s="252"/>
      <c r="AH773" s="252"/>
      <c r="AI773" s="252"/>
      <c r="AJ773" s="252"/>
      <c r="AK773" s="252"/>
      <c r="AL773" s="252"/>
      <c r="AM773" s="252"/>
      <c r="AN773" s="252"/>
      <c r="AO773" s="252"/>
      <c r="AP773" s="252"/>
      <c r="AQ773" s="252"/>
    </row>
    <row r="774" spans="5:43">
      <c r="E774" s="72"/>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c r="AN774" s="37"/>
      <c r="AO774" s="37"/>
      <c r="AP774" s="37"/>
      <c r="AQ774" s="37"/>
    </row>
    <row r="775" spans="5:43">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2" t="s">
        <v>25</v>
      </c>
      <c r="AN775" s="246">
        <f>AN708+1</f>
        <v>11</v>
      </c>
      <c r="AO775" s="246"/>
      <c r="AP775" s="12" t="s">
        <v>25</v>
      </c>
      <c r="AQ775" s="13"/>
    </row>
    <row r="776" spans="5:43">
      <c r="E776" s="261" t="str">
        <f>UPPER($Y$28)</f>
        <v>ПТ ЛОМБАРД "МЕРКУРІЙ"</v>
      </c>
      <c r="F776" s="261"/>
      <c r="G776" s="261"/>
      <c r="H776" s="261"/>
      <c r="I776" s="261"/>
      <c r="J776" s="261"/>
      <c r="K776" s="261"/>
      <c r="L776" s="261"/>
      <c r="M776" s="261"/>
      <c r="N776" s="261"/>
      <c r="O776" s="261"/>
      <c r="P776" s="261"/>
      <c r="Q776" s="261"/>
      <c r="R776" s="261"/>
      <c r="S776" s="261"/>
      <c r="T776" s="261"/>
      <c r="U776" s="261"/>
      <c r="V776" s="261"/>
      <c r="W776" s="261"/>
      <c r="X776" s="261"/>
      <c r="Y776" s="261"/>
      <c r="Z776" s="261"/>
      <c r="AA776" s="261"/>
      <c r="AB776" s="261"/>
      <c r="AC776" s="261"/>
      <c r="AD776" s="261"/>
      <c r="AE776" s="261"/>
      <c r="AF776" s="261"/>
      <c r="AG776" s="261"/>
      <c r="AH776" s="261"/>
      <c r="AI776" s="261"/>
      <c r="AJ776" s="261"/>
      <c r="AK776" s="261"/>
      <c r="AL776" s="261"/>
      <c r="AM776" s="261"/>
      <c r="AN776" s="261"/>
      <c r="AO776" s="261"/>
      <c r="AP776" s="261"/>
      <c r="AQ776" s="261"/>
    </row>
    <row r="777" spans="5:43">
      <c r="E777" s="240" t="s">
        <v>147</v>
      </c>
      <c r="F777" s="240"/>
      <c r="G777" s="240"/>
      <c r="H777" s="240"/>
      <c r="I777" s="240"/>
      <c r="J777" s="240"/>
      <c r="K777" s="240"/>
      <c r="L777" s="240"/>
      <c r="M777" s="240"/>
      <c r="N777" s="240"/>
      <c r="O777" s="240"/>
      <c r="P777" s="240"/>
      <c r="Q777" s="240"/>
      <c r="R777" s="240"/>
      <c r="S777" s="240"/>
      <c r="T777" s="240"/>
      <c r="U777" s="240"/>
      <c r="V777" s="240"/>
      <c r="W777" s="240"/>
      <c r="X777" s="240"/>
      <c r="Y777" s="240"/>
      <c r="Z777" s="240"/>
      <c r="AA777" s="240"/>
      <c r="AB777" s="240"/>
      <c r="AC777" s="240"/>
      <c r="AD777" s="240"/>
      <c r="AE777" s="240"/>
      <c r="AF777" s="240"/>
      <c r="AG777" s="240"/>
      <c r="AH777" s="240"/>
      <c r="AI777" s="240"/>
      <c r="AJ777" s="240"/>
      <c r="AK777" s="240"/>
      <c r="AL777" s="240"/>
      <c r="AM777" s="240"/>
      <c r="AN777" s="240"/>
      <c r="AO777" s="240"/>
      <c r="AP777" s="240"/>
      <c r="AQ777" s="240"/>
    </row>
    <row r="778" spans="5:43">
      <c r="E778" s="240" t="str">
        <f>$E$277</f>
        <v>ЗА РІК, ЩО ЗАКІНЧИВСЯ 31 ГРУДНЯ 2018 РОКУ</v>
      </c>
      <c r="F778" s="240"/>
      <c r="G778" s="240"/>
      <c r="H778" s="240"/>
      <c r="I778" s="240"/>
      <c r="J778" s="240"/>
      <c r="K778" s="240"/>
      <c r="L778" s="240"/>
      <c r="M778" s="240"/>
      <c r="N778" s="240"/>
      <c r="O778" s="240"/>
      <c r="P778" s="240"/>
      <c r="Q778" s="240"/>
      <c r="R778" s="240"/>
      <c r="S778" s="240"/>
      <c r="T778" s="240"/>
      <c r="U778" s="240"/>
      <c r="V778" s="240"/>
      <c r="W778" s="240"/>
      <c r="X778" s="240"/>
      <c r="Y778" s="240"/>
      <c r="Z778" s="240"/>
      <c r="AA778" s="240"/>
      <c r="AB778" s="240"/>
      <c r="AC778" s="240"/>
      <c r="AD778" s="240"/>
      <c r="AE778" s="240"/>
      <c r="AF778" s="240"/>
      <c r="AG778" s="240"/>
      <c r="AH778" s="240"/>
      <c r="AI778" s="240"/>
      <c r="AJ778" s="240"/>
      <c r="AK778" s="240"/>
      <c r="AL778" s="240"/>
      <c r="AM778" s="240"/>
      <c r="AN778" s="240"/>
      <c r="AO778" s="240"/>
      <c r="AP778" s="240"/>
      <c r="AQ778" s="240"/>
    </row>
    <row r="779" spans="5:43">
      <c r="E779" s="258" t="str">
        <f>$E$210</f>
        <v>(в тисячах гривень, якщо не вказано інше)</v>
      </c>
      <c r="F779" s="258"/>
      <c r="G779" s="258"/>
      <c r="H779" s="258"/>
      <c r="I779" s="258"/>
      <c r="J779" s="258"/>
      <c r="K779" s="258"/>
      <c r="L779" s="258"/>
      <c r="M779" s="258"/>
      <c r="N779" s="258"/>
      <c r="O779" s="258"/>
      <c r="P779" s="258"/>
      <c r="Q779" s="258"/>
      <c r="R779" s="258"/>
      <c r="S779" s="258"/>
      <c r="T779" s="258"/>
      <c r="U779" s="258"/>
      <c r="V779" s="258"/>
      <c r="W779" s="258"/>
      <c r="X779" s="258"/>
      <c r="Y779" s="258"/>
      <c r="Z779" s="258"/>
      <c r="AA779" s="258"/>
      <c r="AB779" s="258"/>
      <c r="AC779" s="258"/>
      <c r="AD779" s="258"/>
      <c r="AE779" s="258"/>
      <c r="AF779" s="258"/>
      <c r="AG779" s="258"/>
      <c r="AH779" s="258"/>
      <c r="AI779" s="258"/>
      <c r="AJ779" s="258"/>
      <c r="AK779" s="258"/>
      <c r="AL779" s="258"/>
      <c r="AM779" s="258"/>
      <c r="AN779" s="258"/>
      <c r="AO779" s="258"/>
      <c r="AP779" s="258"/>
      <c r="AQ779" s="258"/>
    </row>
    <row r="780" spans="5:43">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row>
    <row r="781" spans="5:43" ht="12.75" customHeight="1">
      <c r="E781" s="72"/>
      <c r="F781" s="308" t="str">
        <f>$F$503</f>
        <v>2.</v>
      </c>
      <c r="G781" s="308"/>
      <c r="H781" s="315" t="str">
        <f>$H$503&amp;" (ПРОДОВЖЕННЯ)"</f>
        <v>ОСНОВНІ ПОЛОЖЕННЯ ОБЛІКОВОЇ ПОЛІТИКИ (ПРОДОВЖЕННЯ)</v>
      </c>
      <c r="I781" s="315"/>
      <c r="J781" s="315"/>
      <c r="K781" s="315"/>
      <c r="L781" s="315"/>
      <c r="M781" s="315"/>
      <c r="N781" s="315"/>
      <c r="O781" s="315"/>
      <c r="P781" s="315"/>
      <c r="Q781" s="315"/>
      <c r="R781" s="315"/>
      <c r="S781" s="315"/>
      <c r="T781" s="315"/>
      <c r="U781" s="315"/>
      <c r="V781" s="315"/>
      <c r="W781" s="315"/>
      <c r="X781" s="315"/>
      <c r="Y781" s="315"/>
      <c r="Z781" s="315"/>
      <c r="AA781" s="315"/>
      <c r="AB781" s="315"/>
      <c r="AC781" s="315"/>
      <c r="AD781" s="315"/>
      <c r="AE781" s="315"/>
      <c r="AF781" s="315"/>
      <c r="AG781" s="315"/>
      <c r="AH781" s="315"/>
      <c r="AI781" s="315"/>
      <c r="AJ781" s="315"/>
      <c r="AK781" s="315"/>
      <c r="AL781" s="315"/>
      <c r="AM781" s="315"/>
      <c r="AN781" s="315"/>
      <c r="AO781" s="315"/>
      <c r="AP781" s="315"/>
      <c r="AQ781" s="315"/>
    </row>
    <row r="782" spans="5:43">
      <c r="E782" s="72"/>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c r="AN782" s="37"/>
      <c r="AO782" s="37"/>
      <c r="AP782" s="37"/>
      <c r="AQ782" s="37"/>
    </row>
    <row r="783" spans="5:43">
      <c r="E783" s="72"/>
      <c r="F783" s="308" t="str">
        <f>F693</f>
        <v>2.7</v>
      </c>
      <c r="G783" s="308"/>
      <c r="H783" s="315" t="str">
        <f>H693&amp;" (продовження)"</f>
        <v>Фінансові інструменти (продовження)</v>
      </c>
      <c r="I783" s="315"/>
      <c r="J783" s="315"/>
      <c r="K783" s="315"/>
      <c r="L783" s="315"/>
      <c r="M783" s="315"/>
      <c r="N783" s="315"/>
      <c r="O783" s="315"/>
      <c r="P783" s="315"/>
      <c r="Q783" s="315"/>
      <c r="R783" s="315"/>
      <c r="S783" s="315"/>
      <c r="T783" s="315"/>
      <c r="U783" s="315"/>
      <c r="V783" s="315"/>
      <c r="W783" s="315"/>
      <c r="X783" s="315"/>
      <c r="Y783" s="315"/>
      <c r="Z783" s="315"/>
      <c r="AA783" s="315"/>
      <c r="AB783" s="315"/>
      <c r="AC783" s="315"/>
      <c r="AD783" s="315"/>
      <c r="AE783" s="315"/>
      <c r="AF783" s="315"/>
      <c r="AG783" s="315"/>
      <c r="AH783" s="315"/>
      <c r="AI783" s="315"/>
      <c r="AJ783" s="315"/>
      <c r="AK783" s="315"/>
      <c r="AL783" s="315"/>
      <c r="AM783" s="315"/>
      <c r="AN783" s="315"/>
      <c r="AO783" s="315"/>
      <c r="AP783" s="315"/>
      <c r="AQ783" s="315"/>
    </row>
    <row r="785" spans="5:43">
      <c r="F785" s="280" t="s">
        <v>233</v>
      </c>
      <c r="G785" s="280"/>
      <c r="H785" s="280"/>
      <c r="I785" s="280"/>
      <c r="J785" s="280"/>
      <c r="K785" s="280"/>
      <c r="L785" s="280"/>
      <c r="M785" s="280"/>
      <c r="N785" s="280"/>
      <c r="O785" s="280"/>
      <c r="P785" s="280"/>
      <c r="Q785" s="280"/>
      <c r="R785" s="280"/>
      <c r="S785" s="280"/>
      <c r="T785" s="280"/>
      <c r="U785" s="280"/>
      <c r="V785" s="280"/>
      <c r="W785" s="280"/>
      <c r="X785" s="280"/>
      <c r="Y785" s="280"/>
      <c r="Z785" s="280"/>
      <c r="AA785" s="280"/>
      <c r="AB785" s="280"/>
      <c r="AC785" s="280"/>
      <c r="AD785" s="280"/>
      <c r="AE785" s="280"/>
      <c r="AF785" s="280"/>
      <c r="AG785" s="280"/>
      <c r="AH785" s="280"/>
      <c r="AI785" s="280"/>
      <c r="AJ785" s="280"/>
      <c r="AK785" s="280"/>
      <c r="AL785" s="280"/>
      <c r="AM785" s="280"/>
      <c r="AN785" s="280"/>
      <c r="AO785" s="280"/>
      <c r="AP785" s="280"/>
      <c r="AQ785" s="280"/>
    </row>
    <row r="786" spans="5:43">
      <c r="F786" s="252" t="s">
        <v>234</v>
      </c>
      <c r="G786" s="252"/>
      <c r="H786" s="252"/>
      <c r="I786" s="252"/>
      <c r="J786" s="252"/>
      <c r="K786" s="252"/>
      <c r="L786" s="252"/>
      <c r="M786" s="252"/>
      <c r="N786" s="252"/>
      <c r="O786" s="252"/>
      <c r="P786" s="252"/>
      <c r="Q786" s="252"/>
      <c r="R786" s="252"/>
      <c r="S786" s="252"/>
      <c r="T786" s="252"/>
      <c r="U786" s="252"/>
      <c r="V786" s="252"/>
      <c r="W786" s="252"/>
      <c r="X786" s="252"/>
      <c r="Y786" s="252"/>
      <c r="Z786" s="252"/>
      <c r="AA786" s="252"/>
      <c r="AB786" s="252"/>
      <c r="AC786" s="252"/>
      <c r="AD786" s="252"/>
      <c r="AE786" s="252"/>
      <c r="AF786" s="252"/>
      <c r="AG786" s="252"/>
      <c r="AH786" s="252"/>
      <c r="AI786" s="252"/>
      <c r="AJ786" s="252"/>
      <c r="AK786" s="252"/>
      <c r="AL786" s="252"/>
      <c r="AM786" s="252"/>
      <c r="AN786" s="252"/>
      <c r="AO786" s="252"/>
      <c r="AP786" s="252"/>
      <c r="AQ786" s="252"/>
    </row>
    <row r="787" spans="5:43">
      <c r="F787" s="252"/>
      <c r="G787" s="252"/>
      <c r="H787" s="252"/>
      <c r="I787" s="252"/>
      <c r="J787" s="252"/>
      <c r="K787" s="252"/>
      <c r="L787" s="252"/>
      <c r="M787" s="252"/>
      <c r="N787" s="252"/>
      <c r="O787" s="252"/>
      <c r="P787" s="252"/>
      <c r="Q787" s="252"/>
      <c r="R787" s="252"/>
      <c r="S787" s="252"/>
      <c r="T787" s="252"/>
      <c r="U787" s="252"/>
      <c r="V787" s="252"/>
      <c r="W787" s="252"/>
      <c r="X787" s="252"/>
      <c r="Y787" s="252"/>
      <c r="Z787" s="252"/>
      <c r="AA787" s="252"/>
      <c r="AB787" s="252"/>
      <c r="AC787" s="252"/>
      <c r="AD787" s="252"/>
      <c r="AE787" s="252"/>
      <c r="AF787" s="252"/>
      <c r="AG787" s="252"/>
      <c r="AH787" s="252"/>
      <c r="AI787" s="252"/>
      <c r="AJ787" s="252"/>
      <c r="AK787" s="252"/>
      <c r="AL787" s="252"/>
      <c r="AM787" s="252"/>
      <c r="AN787" s="252"/>
      <c r="AO787" s="252"/>
      <c r="AP787" s="252"/>
      <c r="AQ787" s="252"/>
    </row>
    <row r="788" spans="5:43">
      <c r="F788" s="74" t="s">
        <v>25</v>
      </c>
      <c r="G788" s="252" t="s">
        <v>235</v>
      </c>
      <c r="H788" s="252"/>
      <c r="I788" s="252"/>
      <c r="J788" s="252"/>
      <c r="K788" s="252"/>
      <c r="L788" s="252"/>
      <c r="M788" s="252"/>
      <c r="N788" s="252"/>
      <c r="O788" s="252"/>
      <c r="P788" s="252"/>
      <c r="Q788" s="252"/>
      <c r="R788" s="252"/>
      <c r="S788" s="252"/>
      <c r="T788" s="252"/>
      <c r="U788" s="252"/>
      <c r="V788" s="252"/>
      <c r="W788" s="252"/>
      <c r="X788" s="252"/>
      <c r="Y788" s="252"/>
      <c r="Z788" s="252"/>
      <c r="AA788" s="252"/>
      <c r="AB788" s="252"/>
      <c r="AC788" s="252"/>
      <c r="AD788" s="252"/>
      <c r="AE788" s="252"/>
      <c r="AF788" s="252"/>
      <c r="AG788" s="252"/>
      <c r="AH788" s="252"/>
      <c r="AI788" s="252"/>
      <c r="AJ788" s="252"/>
      <c r="AK788" s="252"/>
      <c r="AL788" s="252"/>
      <c r="AM788" s="252"/>
      <c r="AN788" s="252"/>
      <c r="AO788" s="252"/>
      <c r="AP788" s="252"/>
      <c r="AQ788" s="252"/>
    </row>
    <row r="789" spans="5:43">
      <c r="F789" s="74" t="s">
        <v>25</v>
      </c>
      <c r="G789" s="252" t="s">
        <v>236</v>
      </c>
      <c r="H789" s="252"/>
      <c r="I789" s="252"/>
      <c r="J789" s="252"/>
      <c r="K789" s="252"/>
      <c r="L789" s="252"/>
      <c r="M789" s="252"/>
      <c r="N789" s="252"/>
      <c r="O789" s="252"/>
      <c r="P789" s="252"/>
      <c r="Q789" s="252"/>
      <c r="R789" s="252"/>
      <c r="S789" s="252"/>
      <c r="T789" s="252"/>
      <c r="U789" s="252"/>
      <c r="V789" s="252"/>
      <c r="W789" s="252"/>
      <c r="X789" s="252"/>
      <c r="Y789" s="252"/>
      <c r="Z789" s="252"/>
      <c r="AA789" s="252"/>
      <c r="AB789" s="252"/>
      <c r="AC789" s="252"/>
      <c r="AD789" s="252"/>
      <c r="AE789" s="252"/>
      <c r="AF789" s="252"/>
      <c r="AG789" s="252"/>
      <c r="AH789" s="252"/>
      <c r="AI789" s="252"/>
      <c r="AJ789" s="252"/>
      <c r="AK789" s="252"/>
      <c r="AL789" s="252"/>
      <c r="AM789" s="252"/>
      <c r="AN789" s="252"/>
      <c r="AO789" s="252"/>
      <c r="AP789" s="252"/>
      <c r="AQ789" s="252"/>
    </row>
    <row r="790" spans="5:43">
      <c r="F790" s="72"/>
      <c r="G790" s="252"/>
      <c r="H790" s="252"/>
      <c r="I790" s="252"/>
      <c r="J790" s="252"/>
      <c r="K790" s="252"/>
      <c r="L790" s="252"/>
      <c r="M790" s="252"/>
      <c r="N790" s="252"/>
      <c r="O790" s="252"/>
      <c r="P790" s="252"/>
      <c r="Q790" s="252"/>
      <c r="R790" s="252"/>
      <c r="S790" s="252"/>
      <c r="T790" s="252"/>
      <c r="U790" s="252"/>
      <c r="V790" s="252"/>
      <c r="W790" s="252"/>
      <c r="X790" s="252"/>
      <c r="Y790" s="252"/>
      <c r="Z790" s="252"/>
      <c r="AA790" s="252"/>
      <c r="AB790" s="252"/>
      <c r="AC790" s="252"/>
      <c r="AD790" s="252"/>
      <c r="AE790" s="252"/>
      <c r="AF790" s="252"/>
      <c r="AG790" s="252"/>
      <c r="AH790" s="252"/>
      <c r="AI790" s="252"/>
      <c r="AJ790" s="252"/>
      <c r="AK790" s="252"/>
      <c r="AL790" s="252"/>
      <c r="AM790" s="252"/>
      <c r="AN790" s="252"/>
      <c r="AO790" s="252"/>
      <c r="AP790" s="252"/>
      <c r="AQ790" s="252"/>
    </row>
    <row r="791" spans="5:43">
      <c r="F791" s="72"/>
      <c r="G791" s="252"/>
      <c r="H791" s="252"/>
      <c r="I791" s="252"/>
      <c r="J791" s="252"/>
      <c r="K791" s="252"/>
      <c r="L791" s="252"/>
      <c r="M791" s="252"/>
      <c r="N791" s="252"/>
      <c r="O791" s="252"/>
      <c r="P791" s="252"/>
      <c r="Q791" s="252"/>
      <c r="R791" s="252"/>
      <c r="S791" s="252"/>
      <c r="T791" s="252"/>
      <c r="U791" s="252"/>
      <c r="V791" s="252"/>
      <c r="W791" s="252"/>
      <c r="X791" s="252"/>
      <c r="Y791" s="252"/>
      <c r="Z791" s="252"/>
      <c r="AA791" s="252"/>
      <c r="AB791" s="252"/>
      <c r="AC791" s="252"/>
      <c r="AD791" s="252"/>
      <c r="AE791" s="252"/>
      <c r="AF791" s="252"/>
      <c r="AG791" s="252"/>
      <c r="AH791" s="252"/>
      <c r="AI791" s="252"/>
      <c r="AJ791" s="252"/>
      <c r="AK791" s="252"/>
      <c r="AL791" s="252"/>
      <c r="AM791" s="252"/>
      <c r="AN791" s="252"/>
      <c r="AO791" s="252"/>
      <c r="AP791" s="252"/>
      <c r="AQ791" s="252"/>
    </row>
    <row r="792" spans="5:43">
      <c r="F792" s="72"/>
      <c r="G792" s="252"/>
      <c r="H792" s="252"/>
      <c r="I792" s="252"/>
      <c r="J792" s="252"/>
      <c r="K792" s="252"/>
      <c r="L792" s="252"/>
      <c r="M792" s="252"/>
      <c r="N792" s="252"/>
      <c r="O792" s="252"/>
      <c r="P792" s="252"/>
      <c r="Q792" s="252"/>
      <c r="R792" s="252"/>
      <c r="S792" s="252"/>
      <c r="T792" s="252"/>
      <c r="U792" s="252"/>
      <c r="V792" s="252"/>
      <c r="W792" s="252"/>
      <c r="X792" s="252"/>
      <c r="Y792" s="252"/>
      <c r="Z792" s="252"/>
      <c r="AA792" s="252"/>
      <c r="AB792" s="252"/>
      <c r="AC792" s="252"/>
      <c r="AD792" s="252"/>
      <c r="AE792" s="252"/>
      <c r="AF792" s="252"/>
      <c r="AG792" s="252"/>
      <c r="AH792" s="252"/>
      <c r="AI792" s="252"/>
      <c r="AJ792" s="252"/>
      <c r="AK792" s="252"/>
      <c r="AL792" s="252"/>
      <c r="AM792" s="252"/>
      <c r="AN792" s="252"/>
      <c r="AO792" s="252"/>
      <c r="AP792" s="252"/>
      <c r="AQ792" s="252"/>
    </row>
    <row r="793" spans="5:43" ht="12.75" customHeight="1">
      <c r="E793" s="72"/>
      <c r="F793" s="72"/>
      <c r="G793" s="252"/>
      <c r="H793" s="252"/>
      <c r="I793" s="252"/>
      <c r="J793" s="252"/>
      <c r="K793" s="252"/>
      <c r="L793" s="252"/>
      <c r="M793" s="252"/>
      <c r="N793" s="252"/>
      <c r="O793" s="252"/>
      <c r="P793" s="252"/>
      <c r="Q793" s="252"/>
      <c r="R793" s="252"/>
      <c r="S793" s="252"/>
      <c r="T793" s="252"/>
      <c r="U793" s="252"/>
      <c r="V793" s="252"/>
      <c r="W793" s="252"/>
      <c r="X793" s="252"/>
      <c r="Y793" s="252"/>
      <c r="Z793" s="252"/>
      <c r="AA793" s="252"/>
      <c r="AB793" s="252"/>
      <c r="AC793" s="252"/>
      <c r="AD793" s="252"/>
      <c r="AE793" s="252"/>
      <c r="AF793" s="252"/>
      <c r="AG793" s="252"/>
      <c r="AH793" s="252"/>
      <c r="AI793" s="252"/>
      <c r="AJ793" s="252"/>
      <c r="AK793" s="252"/>
      <c r="AL793" s="252"/>
      <c r="AM793" s="252"/>
      <c r="AN793" s="252"/>
      <c r="AO793" s="252"/>
      <c r="AP793" s="252"/>
      <c r="AQ793" s="252"/>
    </row>
    <row r="794" spans="5:43" ht="12.75" customHeight="1">
      <c r="E794" s="72"/>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c r="AN794" s="37"/>
      <c r="AO794" s="37"/>
      <c r="AP794" s="37"/>
      <c r="AQ794" s="37"/>
    </row>
    <row r="795" spans="5:43">
      <c r="E795" s="72"/>
      <c r="F795" s="252" t="s">
        <v>237</v>
      </c>
      <c r="G795" s="252"/>
      <c r="H795" s="252"/>
      <c r="I795" s="252"/>
      <c r="J795" s="252"/>
      <c r="K795" s="252"/>
      <c r="L795" s="252"/>
      <c r="M795" s="252"/>
      <c r="N795" s="252"/>
      <c r="O795" s="252"/>
      <c r="P795" s="252"/>
      <c r="Q795" s="252"/>
      <c r="R795" s="252"/>
      <c r="S795" s="252"/>
      <c r="T795" s="252"/>
      <c r="U795" s="252"/>
      <c r="V795" s="252"/>
      <c r="W795" s="252"/>
      <c r="X795" s="252"/>
      <c r="Y795" s="252"/>
      <c r="Z795" s="252"/>
      <c r="AA795" s="252"/>
      <c r="AB795" s="252"/>
      <c r="AC795" s="252"/>
      <c r="AD795" s="252"/>
      <c r="AE795" s="252"/>
      <c r="AF795" s="252"/>
      <c r="AG795" s="252"/>
      <c r="AH795" s="252"/>
      <c r="AI795" s="252"/>
      <c r="AJ795" s="252"/>
      <c r="AK795" s="252"/>
      <c r="AL795" s="252"/>
      <c r="AM795" s="252"/>
      <c r="AN795" s="252"/>
      <c r="AO795" s="252"/>
      <c r="AP795" s="252"/>
      <c r="AQ795" s="252"/>
    </row>
    <row r="796" spans="5:43">
      <c r="E796" s="72"/>
      <c r="F796" s="252"/>
      <c r="G796" s="252"/>
      <c r="H796" s="252"/>
      <c r="I796" s="252"/>
      <c r="J796" s="252"/>
      <c r="K796" s="252"/>
      <c r="L796" s="252"/>
      <c r="M796" s="252"/>
      <c r="N796" s="252"/>
      <c r="O796" s="252"/>
      <c r="P796" s="252"/>
      <c r="Q796" s="252"/>
      <c r="R796" s="252"/>
      <c r="S796" s="252"/>
      <c r="T796" s="252"/>
      <c r="U796" s="252"/>
      <c r="V796" s="252"/>
      <c r="W796" s="252"/>
      <c r="X796" s="252"/>
      <c r="Y796" s="252"/>
      <c r="Z796" s="252"/>
      <c r="AA796" s="252"/>
      <c r="AB796" s="252"/>
      <c r="AC796" s="252"/>
      <c r="AD796" s="252"/>
      <c r="AE796" s="252"/>
      <c r="AF796" s="252"/>
      <c r="AG796" s="252"/>
      <c r="AH796" s="252"/>
      <c r="AI796" s="252"/>
      <c r="AJ796" s="252"/>
      <c r="AK796" s="252"/>
      <c r="AL796" s="252"/>
      <c r="AM796" s="252"/>
      <c r="AN796" s="252"/>
      <c r="AO796" s="252"/>
      <c r="AP796" s="252"/>
      <c r="AQ796" s="252"/>
    </row>
    <row r="797" spans="5:43">
      <c r="E797" s="72"/>
      <c r="F797" s="252"/>
      <c r="G797" s="252"/>
      <c r="H797" s="252"/>
      <c r="I797" s="252"/>
      <c r="J797" s="252"/>
      <c r="K797" s="252"/>
      <c r="L797" s="252"/>
      <c r="M797" s="252"/>
      <c r="N797" s="252"/>
      <c r="O797" s="252"/>
      <c r="P797" s="252"/>
      <c r="Q797" s="252"/>
      <c r="R797" s="252"/>
      <c r="S797" s="252"/>
      <c r="T797" s="252"/>
      <c r="U797" s="252"/>
      <c r="V797" s="252"/>
      <c r="W797" s="252"/>
      <c r="X797" s="252"/>
      <c r="Y797" s="252"/>
      <c r="Z797" s="252"/>
      <c r="AA797" s="252"/>
      <c r="AB797" s="252"/>
      <c r="AC797" s="252"/>
      <c r="AD797" s="252"/>
      <c r="AE797" s="252"/>
      <c r="AF797" s="252"/>
      <c r="AG797" s="252"/>
      <c r="AH797" s="252"/>
      <c r="AI797" s="252"/>
      <c r="AJ797" s="252"/>
      <c r="AK797" s="252"/>
      <c r="AL797" s="252"/>
      <c r="AM797" s="252"/>
      <c r="AN797" s="252"/>
      <c r="AO797" s="252"/>
      <c r="AP797" s="252"/>
      <c r="AQ797" s="252"/>
    </row>
    <row r="798" spans="5:43">
      <c r="E798" s="72"/>
      <c r="F798" s="252"/>
      <c r="G798" s="252"/>
      <c r="H798" s="252"/>
      <c r="I798" s="252"/>
      <c r="J798" s="252"/>
      <c r="K798" s="252"/>
      <c r="L798" s="252"/>
      <c r="M798" s="252"/>
      <c r="N798" s="252"/>
      <c r="O798" s="252"/>
      <c r="P798" s="252"/>
      <c r="Q798" s="252"/>
      <c r="R798" s="252"/>
      <c r="S798" s="252"/>
      <c r="T798" s="252"/>
      <c r="U798" s="252"/>
      <c r="V798" s="252"/>
      <c r="W798" s="252"/>
      <c r="X798" s="252"/>
      <c r="Y798" s="252"/>
      <c r="Z798" s="252"/>
      <c r="AA798" s="252"/>
      <c r="AB798" s="252"/>
      <c r="AC798" s="252"/>
      <c r="AD798" s="252"/>
      <c r="AE798" s="252"/>
      <c r="AF798" s="252"/>
      <c r="AG798" s="252"/>
      <c r="AH798" s="252"/>
      <c r="AI798" s="252"/>
      <c r="AJ798" s="252"/>
      <c r="AK798" s="252"/>
      <c r="AL798" s="252"/>
      <c r="AM798" s="252"/>
      <c r="AN798" s="252"/>
      <c r="AO798" s="252"/>
      <c r="AP798" s="252"/>
      <c r="AQ798" s="252"/>
    </row>
    <row r="799" spans="5:43">
      <c r="E799" s="72"/>
    </row>
    <row r="800" spans="5:43" ht="12.75" customHeight="1">
      <c r="E800" s="72"/>
      <c r="F800" s="324" t="s">
        <v>591</v>
      </c>
      <c r="G800" s="324"/>
      <c r="H800" s="280" t="s">
        <v>238</v>
      </c>
      <c r="I800" s="280"/>
      <c r="J800" s="280"/>
      <c r="K800" s="280"/>
      <c r="L800" s="280"/>
      <c r="M800" s="280"/>
      <c r="N800" s="280"/>
      <c r="O800" s="280"/>
      <c r="P800" s="280"/>
      <c r="Q800" s="280"/>
      <c r="R800" s="280"/>
      <c r="S800" s="280"/>
      <c r="T800" s="280"/>
      <c r="U800" s="280"/>
      <c r="V800" s="280"/>
      <c r="W800" s="280"/>
      <c r="X800" s="280"/>
      <c r="Y800" s="280"/>
      <c r="Z800" s="280"/>
      <c r="AA800" s="280"/>
      <c r="AB800" s="280"/>
      <c r="AC800" s="280"/>
      <c r="AD800" s="280"/>
      <c r="AE800" s="280"/>
      <c r="AF800" s="280"/>
      <c r="AG800" s="280"/>
      <c r="AH800" s="280"/>
      <c r="AI800" s="280"/>
      <c r="AJ800" s="280"/>
      <c r="AK800" s="280"/>
      <c r="AL800" s="280"/>
      <c r="AM800" s="280"/>
      <c r="AN800" s="280"/>
      <c r="AO800" s="280"/>
      <c r="AP800" s="280"/>
      <c r="AQ800" s="280"/>
    </row>
    <row r="801" spans="5:43">
      <c r="E801" s="72"/>
      <c r="F801" s="252" t="s">
        <v>239</v>
      </c>
      <c r="G801" s="252"/>
      <c r="H801" s="252"/>
      <c r="I801" s="252"/>
      <c r="J801" s="252"/>
      <c r="K801" s="252"/>
      <c r="L801" s="252"/>
      <c r="M801" s="252"/>
      <c r="N801" s="252"/>
      <c r="O801" s="252"/>
      <c r="P801" s="252"/>
      <c r="Q801" s="252"/>
      <c r="R801" s="252"/>
      <c r="S801" s="252"/>
      <c r="T801" s="252"/>
      <c r="U801" s="252"/>
      <c r="V801" s="252"/>
      <c r="W801" s="252"/>
      <c r="X801" s="252"/>
      <c r="Y801" s="252"/>
      <c r="Z801" s="252"/>
      <c r="AA801" s="252"/>
      <c r="AB801" s="252"/>
      <c r="AC801" s="252"/>
      <c r="AD801" s="252"/>
      <c r="AE801" s="252"/>
      <c r="AF801" s="252"/>
      <c r="AG801" s="252"/>
      <c r="AH801" s="252"/>
      <c r="AI801" s="252"/>
      <c r="AJ801" s="252"/>
      <c r="AK801" s="252"/>
      <c r="AL801" s="252"/>
      <c r="AM801" s="252"/>
      <c r="AN801" s="252"/>
      <c r="AO801" s="252"/>
      <c r="AP801" s="252"/>
      <c r="AQ801" s="252"/>
    </row>
    <row r="802" spans="5:43">
      <c r="E802" s="72"/>
      <c r="F802" s="252"/>
      <c r="G802" s="252"/>
      <c r="H802" s="252"/>
      <c r="I802" s="252"/>
      <c r="J802" s="252"/>
      <c r="K802" s="252"/>
      <c r="L802" s="252"/>
      <c r="M802" s="252"/>
      <c r="N802" s="252"/>
      <c r="O802" s="252"/>
      <c r="P802" s="252"/>
      <c r="Q802" s="252"/>
      <c r="R802" s="252"/>
      <c r="S802" s="252"/>
      <c r="T802" s="252"/>
      <c r="U802" s="252"/>
      <c r="V802" s="252"/>
      <c r="W802" s="252"/>
      <c r="X802" s="252"/>
      <c r="Y802" s="252"/>
      <c r="Z802" s="252"/>
      <c r="AA802" s="252"/>
      <c r="AB802" s="252"/>
      <c r="AC802" s="252"/>
      <c r="AD802" s="252"/>
      <c r="AE802" s="252"/>
      <c r="AF802" s="252"/>
      <c r="AG802" s="252"/>
      <c r="AH802" s="252"/>
      <c r="AI802" s="252"/>
      <c r="AJ802" s="252"/>
      <c r="AK802" s="252"/>
      <c r="AL802" s="252"/>
      <c r="AM802" s="252"/>
      <c r="AN802" s="252"/>
      <c r="AO802" s="252"/>
      <c r="AP802" s="252"/>
      <c r="AQ802" s="252"/>
    </row>
    <row r="803" spans="5:43">
      <c r="E803" s="72"/>
      <c r="F803" s="252"/>
      <c r="G803" s="252"/>
      <c r="H803" s="252"/>
      <c r="I803" s="252"/>
      <c r="J803" s="252"/>
      <c r="K803" s="252"/>
      <c r="L803" s="252"/>
      <c r="M803" s="252"/>
      <c r="N803" s="252"/>
      <c r="O803" s="252"/>
      <c r="P803" s="252"/>
      <c r="Q803" s="252"/>
      <c r="R803" s="252"/>
      <c r="S803" s="252"/>
      <c r="T803" s="252"/>
      <c r="U803" s="252"/>
      <c r="V803" s="252"/>
      <c r="W803" s="252"/>
      <c r="X803" s="252"/>
      <c r="Y803" s="252"/>
      <c r="Z803" s="252"/>
      <c r="AA803" s="252"/>
      <c r="AB803" s="252"/>
      <c r="AC803" s="252"/>
      <c r="AD803" s="252"/>
      <c r="AE803" s="252"/>
      <c r="AF803" s="252"/>
      <c r="AG803" s="252"/>
      <c r="AH803" s="252"/>
      <c r="AI803" s="252"/>
      <c r="AJ803" s="252"/>
      <c r="AK803" s="252"/>
      <c r="AL803" s="252"/>
      <c r="AM803" s="252"/>
      <c r="AN803" s="252"/>
      <c r="AO803" s="252"/>
      <c r="AP803" s="252"/>
      <c r="AQ803" s="252"/>
    </row>
    <row r="804" spans="5:43" ht="12.75" customHeight="1">
      <c r="E804" s="72"/>
      <c r="F804" s="252"/>
      <c r="G804" s="252"/>
      <c r="H804" s="252"/>
      <c r="I804" s="252"/>
      <c r="J804" s="252"/>
      <c r="K804" s="252"/>
      <c r="L804" s="252"/>
      <c r="M804" s="252"/>
      <c r="N804" s="252"/>
      <c r="O804" s="252"/>
      <c r="P804" s="252"/>
      <c r="Q804" s="252"/>
      <c r="R804" s="252"/>
      <c r="S804" s="252"/>
      <c r="T804" s="252"/>
      <c r="U804" s="252"/>
      <c r="V804" s="252"/>
      <c r="W804" s="252"/>
      <c r="X804" s="252"/>
      <c r="Y804" s="252"/>
      <c r="Z804" s="252"/>
      <c r="AA804" s="252"/>
      <c r="AB804" s="252"/>
      <c r="AC804" s="252"/>
      <c r="AD804" s="252"/>
      <c r="AE804" s="252"/>
      <c r="AF804" s="252"/>
      <c r="AG804" s="252"/>
      <c r="AH804" s="252"/>
      <c r="AI804" s="252"/>
      <c r="AJ804" s="252"/>
      <c r="AK804" s="252"/>
      <c r="AL804" s="252"/>
      <c r="AM804" s="252"/>
      <c r="AN804" s="252"/>
      <c r="AO804" s="252"/>
      <c r="AP804" s="252"/>
      <c r="AQ804" s="252"/>
    </row>
    <row r="805" spans="5:43" ht="12.75" customHeight="1">
      <c r="E805" s="72"/>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c r="AN805" s="37"/>
      <c r="AO805" s="37"/>
      <c r="AP805" s="37"/>
      <c r="AQ805" s="37"/>
    </row>
    <row r="806" spans="5:43">
      <c r="E806" s="72"/>
      <c r="F806" s="252" t="s">
        <v>240</v>
      </c>
      <c r="G806" s="252"/>
      <c r="H806" s="252"/>
      <c r="I806" s="252"/>
      <c r="J806" s="252"/>
      <c r="K806" s="252"/>
      <c r="L806" s="252"/>
      <c r="M806" s="252"/>
      <c r="N806" s="252"/>
      <c r="O806" s="252"/>
      <c r="P806" s="252"/>
      <c r="Q806" s="252"/>
      <c r="R806" s="252"/>
      <c r="S806" s="252"/>
      <c r="T806" s="252"/>
      <c r="U806" s="252"/>
      <c r="V806" s="252"/>
      <c r="W806" s="252"/>
      <c r="X806" s="252"/>
      <c r="Y806" s="252"/>
      <c r="Z806" s="252"/>
      <c r="AA806" s="252"/>
      <c r="AB806" s="252"/>
      <c r="AC806" s="252"/>
      <c r="AD806" s="252"/>
      <c r="AE806" s="252"/>
      <c r="AF806" s="252"/>
      <c r="AG806" s="252"/>
      <c r="AH806" s="252"/>
      <c r="AI806" s="252"/>
      <c r="AJ806" s="252"/>
      <c r="AK806" s="252"/>
      <c r="AL806" s="252"/>
      <c r="AM806" s="252"/>
      <c r="AN806" s="252"/>
      <c r="AO806" s="252"/>
      <c r="AP806" s="252"/>
      <c r="AQ806" s="252"/>
    </row>
    <row r="807" spans="5:43" ht="12.75" customHeight="1">
      <c r="E807" s="72"/>
      <c r="F807" s="252"/>
      <c r="G807" s="252"/>
      <c r="H807" s="252"/>
      <c r="I807" s="252"/>
      <c r="J807" s="252"/>
      <c r="K807" s="252"/>
      <c r="L807" s="252"/>
      <c r="M807" s="252"/>
      <c r="N807" s="252"/>
      <c r="O807" s="252"/>
      <c r="P807" s="252"/>
      <c r="Q807" s="252"/>
      <c r="R807" s="252"/>
      <c r="S807" s="252"/>
      <c r="T807" s="252"/>
      <c r="U807" s="252"/>
      <c r="V807" s="252"/>
      <c r="W807" s="252"/>
      <c r="X807" s="252"/>
      <c r="Y807" s="252"/>
      <c r="Z807" s="252"/>
      <c r="AA807" s="252"/>
      <c r="AB807" s="252"/>
      <c r="AC807" s="252"/>
      <c r="AD807" s="252"/>
      <c r="AE807" s="252"/>
      <c r="AF807" s="252"/>
      <c r="AG807" s="252"/>
      <c r="AH807" s="252"/>
      <c r="AI807" s="252"/>
      <c r="AJ807" s="252"/>
      <c r="AK807" s="252"/>
      <c r="AL807" s="252"/>
      <c r="AM807" s="252"/>
      <c r="AN807" s="252"/>
      <c r="AO807" s="252"/>
      <c r="AP807" s="252"/>
      <c r="AQ807" s="252"/>
    </row>
    <row r="808" spans="5:43" ht="12.75" customHeight="1">
      <c r="E808" s="72"/>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c r="AN808" s="37"/>
      <c r="AO808" s="37"/>
      <c r="AP808" s="37"/>
      <c r="AQ808" s="37"/>
    </row>
    <row r="809" spans="5:43">
      <c r="E809" s="72"/>
      <c r="F809" s="324" t="s">
        <v>592</v>
      </c>
      <c r="G809" s="324"/>
      <c r="H809" s="315" t="s">
        <v>241</v>
      </c>
      <c r="I809" s="315"/>
      <c r="J809" s="315"/>
      <c r="K809" s="315"/>
      <c r="L809" s="315"/>
      <c r="M809" s="315"/>
      <c r="N809" s="315"/>
      <c r="O809" s="315"/>
      <c r="P809" s="315"/>
      <c r="Q809" s="315"/>
      <c r="R809" s="315"/>
      <c r="S809" s="315"/>
      <c r="T809" s="315"/>
      <c r="U809" s="315"/>
      <c r="V809" s="315"/>
      <c r="W809" s="315"/>
      <c r="X809" s="315"/>
      <c r="Y809" s="315"/>
      <c r="Z809" s="315"/>
      <c r="AA809" s="315"/>
      <c r="AB809" s="315"/>
      <c r="AC809" s="315"/>
      <c r="AD809" s="315"/>
      <c r="AE809" s="315"/>
      <c r="AF809" s="315"/>
      <c r="AG809" s="315"/>
      <c r="AH809" s="315"/>
      <c r="AI809" s="315"/>
      <c r="AJ809" s="315"/>
      <c r="AK809" s="315"/>
      <c r="AL809" s="315"/>
      <c r="AM809" s="315"/>
      <c r="AN809" s="315"/>
      <c r="AO809" s="315"/>
      <c r="AP809" s="315"/>
      <c r="AQ809" s="315"/>
    </row>
    <row r="810" spans="5:43">
      <c r="E810" s="72"/>
      <c r="F810" s="252" t="s">
        <v>242</v>
      </c>
      <c r="G810" s="252"/>
      <c r="H810" s="252"/>
      <c r="I810" s="252"/>
      <c r="J810" s="252"/>
      <c r="K810" s="252"/>
      <c r="L810" s="252"/>
      <c r="M810" s="252"/>
      <c r="N810" s="252"/>
      <c r="O810" s="252"/>
      <c r="P810" s="252"/>
      <c r="Q810" s="252"/>
      <c r="R810" s="252"/>
      <c r="S810" s="252"/>
      <c r="T810" s="252"/>
      <c r="U810" s="252"/>
      <c r="V810" s="252"/>
      <c r="W810" s="252"/>
      <c r="X810" s="252"/>
      <c r="Y810" s="252"/>
      <c r="Z810" s="252"/>
      <c r="AA810" s="252"/>
      <c r="AB810" s="252"/>
      <c r="AC810" s="252"/>
      <c r="AD810" s="252"/>
      <c r="AE810" s="252"/>
      <c r="AF810" s="252"/>
      <c r="AG810" s="252"/>
      <c r="AH810" s="252"/>
      <c r="AI810" s="252"/>
      <c r="AJ810" s="252"/>
      <c r="AK810" s="252"/>
      <c r="AL810" s="252"/>
      <c r="AM810" s="252"/>
      <c r="AN810" s="252"/>
      <c r="AO810" s="252"/>
      <c r="AP810" s="252"/>
      <c r="AQ810" s="252"/>
    </row>
    <row r="811" spans="5:43">
      <c r="E811" s="72"/>
      <c r="F811" s="252"/>
      <c r="G811" s="252"/>
      <c r="H811" s="252"/>
      <c r="I811" s="252"/>
      <c r="J811" s="252"/>
      <c r="K811" s="252"/>
      <c r="L811" s="252"/>
      <c r="M811" s="252"/>
      <c r="N811" s="252"/>
      <c r="O811" s="252"/>
      <c r="P811" s="252"/>
      <c r="Q811" s="252"/>
      <c r="R811" s="252"/>
      <c r="S811" s="252"/>
      <c r="T811" s="252"/>
      <c r="U811" s="252"/>
      <c r="V811" s="252"/>
      <c r="W811" s="252"/>
      <c r="X811" s="252"/>
      <c r="Y811" s="252"/>
      <c r="Z811" s="252"/>
      <c r="AA811" s="252"/>
      <c r="AB811" s="252"/>
      <c r="AC811" s="252"/>
      <c r="AD811" s="252"/>
      <c r="AE811" s="252"/>
      <c r="AF811" s="252"/>
      <c r="AG811" s="252"/>
      <c r="AH811" s="252"/>
      <c r="AI811" s="252"/>
      <c r="AJ811" s="252"/>
      <c r="AK811" s="252"/>
      <c r="AL811" s="252"/>
      <c r="AM811" s="252"/>
      <c r="AN811" s="252"/>
      <c r="AO811" s="252"/>
      <c r="AP811" s="252"/>
      <c r="AQ811" s="252"/>
    </row>
    <row r="812" spans="5:43">
      <c r="E812" s="72"/>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c r="AN812" s="37"/>
      <c r="AO812" s="37"/>
      <c r="AP812" s="37"/>
      <c r="AQ812" s="37"/>
    </row>
    <row r="813" spans="5:43">
      <c r="E813" s="72"/>
      <c r="F813" s="252" t="s">
        <v>243</v>
      </c>
      <c r="G813" s="252"/>
      <c r="H813" s="252"/>
      <c r="I813" s="252"/>
      <c r="J813" s="252"/>
      <c r="K813" s="252"/>
      <c r="L813" s="252"/>
      <c r="M813" s="252"/>
      <c r="N813" s="252"/>
      <c r="O813" s="252"/>
      <c r="P813" s="252"/>
      <c r="Q813" s="252"/>
      <c r="R813" s="252"/>
      <c r="S813" s="252"/>
      <c r="T813" s="252"/>
      <c r="U813" s="252"/>
      <c r="V813" s="252"/>
      <c r="W813" s="252"/>
      <c r="X813" s="252"/>
      <c r="Y813" s="252"/>
      <c r="Z813" s="252"/>
      <c r="AA813" s="252"/>
      <c r="AB813" s="252"/>
      <c r="AC813" s="252"/>
      <c r="AD813" s="252"/>
      <c r="AE813" s="252"/>
      <c r="AF813" s="252"/>
      <c r="AG813" s="252"/>
      <c r="AH813" s="252"/>
      <c r="AI813" s="252"/>
      <c r="AJ813" s="252"/>
      <c r="AK813" s="252"/>
      <c r="AL813" s="252"/>
      <c r="AM813" s="252"/>
      <c r="AN813" s="252"/>
      <c r="AO813" s="252"/>
      <c r="AP813" s="252"/>
      <c r="AQ813" s="252"/>
    </row>
    <row r="814" spans="5:43" ht="12.75" customHeight="1">
      <c r="E814" s="72"/>
      <c r="F814" s="252"/>
      <c r="G814" s="252"/>
      <c r="H814" s="252"/>
      <c r="I814" s="252"/>
      <c r="J814" s="252"/>
      <c r="K814" s="252"/>
      <c r="L814" s="252"/>
      <c r="M814" s="252"/>
      <c r="N814" s="252"/>
      <c r="O814" s="252"/>
      <c r="P814" s="252"/>
      <c r="Q814" s="252"/>
      <c r="R814" s="252"/>
      <c r="S814" s="252"/>
      <c r="T814" s="252"/>
      <c r="U814" s="252"/>
      <c r="V814" s="252"/>
      <c r="W814" s="252"/>
      <c r="X814" s="252"/>
      <c r="Y814" s="252"/>
      <c r="Z814" s="252"/>
      <c r="AA814" s="252"/>
      <c r="AB814" s="252"/>
      <c r="AC814" s="252"/>
      <c r="AD814" s="252"/>
      <c r="AE814" s="252"/>
      <c r="AF814" s="252"/>
      <c r="AG814" s="252"/>
      <c r="AH814" s="252"/>
      <c r="AI814" s="252"/>
      <c r="AJ814" s="252"/>
      <c r="AK814" s="252"/>
      <c r="AL814" s="252"/>
      <c r="AM814" s="252"/>
      <c r="AN814" s="252"/>
      <c r="AO814" s="252"/>
      <c r="AP814" s="252"/>
      <c r="AQ814" s="252"/>
    </row>
    <row r="815" spans="5:43">
      <c r="E815" s="72"/>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c r="AN815" s="37"/>
      <c r="AO815" s="37"/>
      <c r="AP815" s="37"/>
      <c r="AQ815" s="37"/>
    </row>
    <row r="816" spans="5:43">
      <c r="E816" s="72"/>
      <c r="F816" s="324" t="s">
        <v>593</v>
      </c>
      <c r="G816" s="324"/>
      <c r="H816" s="315" t="s">
        <v>244</v>
      </c>
      <c r="I816" s="315"/>
      <c r="J816" s="315"/>
      <c r="K816" s="315"/>
      <c r="L816" s="315"/>
      <c r="M816" s="315"/>
      <c r="N816" s="315"/>
      <c r="O816" s="315"/>
      <c r="P816" s="315"/>
      <c r="Q816" s="315"/>
      <c r="R816" s="315"/>
      <c r="S816" s="315"/>
      <c r="T816" s="315"/>
      <c r="U816" s="315"/>
      <c r="V816" s="315"/>
      <c r="W816" s="315"/>
      <c r="X816" s="315"/>
      <c r="Y816" s="315"/>
      <c r="Z816" s="315"/>
      <c r="AA816" s="315"/>
      <c r="AB816" s="315"/>
      <c r="AC816" s="315"/>
      <c r="AD816" s="315"/>
      <c r="AE816" s="315"/>
      <c r="AF816" s="315"/>
      <c r="AG816" s="315"/>
      <c r="AH816" s="315"/>
      <c r="AI816" s="315"/>
      <c r="AJ816" s="315"/>
      <c r="AK816" s="315"/>
      <c r="AL816" s="315"/>
      <c r="AM816" s="315"/>
      <c r="AN816" s="315"/>
      <c r="AO816" s="315"/>
      <c r="AP816" s="315"/>
      <c r="AQ816" s="315"/>
    </row>
    <row r="817" spans="4:43">
      <c r="E817" s="72"/>
      <c r="F817" s="252" t="s">
        <v>245</v>
      </c>
      <c r="G817" s="252"/>
      <c r="H817" s="252"/>
      <c r="I817" s="252"/>
      <c r="J817" s="252"/>
      <c r="K817" s="252"/>
      <c r="L817" s="252"/>
      <c r="M817" s="252"/>
      <c r="N817" s="252"/>
      <c r="O817" s="252"/>
      <c r="P817" s="252"/>
      <c r="Q817" s="252"/>
      <c r="R817" s="252"/>
      <c r="S817" s="252"/>
      <c r="T817" s="252"/>
      <c r="U817" s="252"/>
      <c r="V817" s="252"/>
      <c r="W817" s="252"/>
      <c r="X817" s="252"/>
      <c r="Y817" s="252"/>
      <c r="Z817" s="252"/>
      <c r="AA817" s="252"/>
      <c r="AB817" s="252"/>
      <c r="AC817" s="252"/>
      <c r="AD817" s="252"/>
      <c r="AE817" s="252"/>
      <c r="AF817" s="252"/>
      <c r="AG817" s="252"/>
      <c r="AH817" s="252"/>
      <c r="AI817" s="252"/>
      <c r="AJ817" s="252"/>
      <c r="AK817" s="252"/>
      <c r="AL817" s="252"/>
      <c r="AM817" s="252"/>
      <c r="AN817" s="252"/>
      <c r="AO817" s="252"/>
      <c r="AP817" s="252"/>
      <c r="AQ817" s="252"/>
    </row>
    <row r="818" spans="4:43">
      <c r="E818" s="72"/>
      <c r="F818" s="252"/>
      <c r="G818" s="252"/>
      <c r="H818" s="252"/>
      <c r="I818" s="252"/>
      <c r="J818" s="252"/>
      <c r="K818" s="252"/>
      <c r="L818" s="252"/>
      <c r="M818" s="252"/>
      <c r="N818" s="252"/>
      <c r="O818" s="252"/>
      <c r="P818" s="252"/>
      <c r="Q818" s="252"/>
      <c r="R818" s="252"/>
      <c r="S818" s="252"/>
      <c r="T818" s="252"/>
      <c r="U818" s="252"/>
      <c r="V818" s="252"/>
      <c r="W818" s="252"/>
      <c r="X818" s="252"/>
      <c r="Y818" s="252"/>
      <c r="Z818" s="252"/>
      <c r="AA818" s="252"/>
      <c r="AB818" s="252"/>
      <c r="AC818" s="252"/>
      <c r="AD818" s="252"/>
      <c r="AE818" s="252"/>
      <c r="AF818" s="252"/>
      <c r="AG818" s="252"/>
      <c r="AH818" s="252"/>
      <c r="AI818" s="252"/>
      <c r="AJ818" s="252"/>
      <c r="AK818" s="252"/>
      <c r="AL818" s="252"/>
      <c r="AM818" s="252"/>
      <c r="AN818" s="252"/>
      <c r="AO818" s="252"/>
      <c r="AP818" s="252"/>
      <c r="AQ818" s="252"/>
    </row>
    <row r="819" spans="4:43" ht="12.75" customHeight="1">
      <c r="D819" s="1">
        <v>9</v>
      </c>
      <c r="E819" s="72"/>
    </row>
    <row r="820" spans="4:43" ht="12.75" customHeight="1">
      <c r="E820" s="72"/>
      <c r="F820" s="324" t="s">
        <v>594</v>
      </c>
      <c r="G820" s="324"/>
      <c r="H820" s="315" t="s">
        <v>246</v>
      </c>
      <c r="I820" s="315"/>
      <c r="J820" s="315"/>
      <c r="K820" s="315"/>
      <c r="L820" s="315"/>
      <c r="M820" s="315"/>
      <c r="N820" s="315"/>
      <c r="O820" s="315"/>
      <c r="P820" s="315"/>
      <c r="Q820" s="315"/>
      <c r="R820" s="315"/>
      <c r="S820" s="315"/>
      <c r="T820" s="315"/>
      <c r="U820" s="315"/>
      <c r="V820" s="315"/>
      <c r="W820" s="315"/>
      <c r="X820" s="315"/>
      <c r="Y820" s="315"/>
      <c r="Z820" s="315"/>
      <c r="AA820" s="315"/>
      <c r="AB820" s="315"/>
      <c r="AC820" s="315"/>
      <c r="AD820" s="315"/>
      <c r="AE820" s="315"/>
      <c r="AF820" s="315"/>
      <c r="AG820" s="315"/>
      <c r="AH820" s="315"/>
      <c r="AI820" s="315"/>
      <c r="AJ820" s="315"/>
      <c r="AK820" s="315"/>
      <c r="AL820" s="315"/>
      <c r="AM820" s="315"/>
      <c r="AN820" s="315"/>
      <c r="AO820" s="315"/>
      <c r="AP820" s="315"/>
      <c r="AQ820" s="315"/>
    </row>
    <row r="821" spans="4:43">
      <c r="E821" s="72"/>
      <c r="F821" s="252" t="s">
        <v>247</v>
      </c>
      <c r="G821" s="252"/>
      <c r="H821" s="252"/>
      <c r="I821" s="252"/>
      <c r="J821" s="252"/>
      <c r="K821" s="252"/>
      <c r="L821" s="252"/>
      <c r="M821" s="252"/>
      <c r="N821" s="252"/>
      <c r="O821" s="252"/>
      <c r="P821" s="252"/>
      <c r="Q821" s="252"/>
      <c r="R821" s="252"/>
      <c r="S821" s="252"/>
      <c r="T821" s="252"/>
      <c r="U821" s="252"/>
      <c r="V821" s="252"/>
      <c r="W821" s="252"/>
      <c r="X821" s="252"/>
      <c r="Y821" s="252"/>
      <c r="Z821" s="252"/>
      <c r="AA821" s="252"/>
      <c r="AB821" s="252"/>
      <c r="AC821" s="252"/>
      <c r="AD821" s="252"/>
      <c r="AE821" s="252"/>
      <c r="AF821" s="252"/>
      <c r="AG821" s="252"/>
      <c r="AH821" s="252"/>
      <c r="AI821" s="252"/>
      <c r="AJ821" s="252"/>
      <c r="AK821" s="252"/>
      <c r="AL821" s="252"/>
      <c r="AM821" s="252"/>
      <c r="AN821" s="252"/>
      <c r="AO821" s="252"/>
      <c r="AP821" s="252"/>
      <c r="AQ821" s="252"/>
    </row>
    <row r="822" spans="4:43">
      <c r="E822" s="72"/>
      <c r="F822" s="252"/>
      <c r="G822" s="252"/>
      <c r="H822" s="252"/>
      <c r="I822" s="252"/>
      <c r="J822" s="252"/>
      <c r="K822" s="252"/>
      <c r="L822" s="252"/>
      <c r="M822" s="252"/>
      <c r="N822" s="252"/>
      <c r="O822" s="252"/>
      <c r="P822" s="252"/>
      <c r="Q822" s="252"/>
      <c r="R822" s="252"/>
      <c r="S822" s="252"/>
      <c r="T822" s="252"/>
      <c r="U822" s="252"/>
      <c r="V822" s="252"/>
      <c r="W822" s="252"/>
      <c r="X822" s="252"/>
      <c r="Y822" s="252"/>
      <c r="Z822" s="252"/>
      <c r="AA822" s="252"/>
      <c r="AB822" s="252"/>
      <c r="AC822" s="252"/>
      <c r="AD822" s="252"/>
      <c r="AE822" s="252"/>
      <c r="AF822" s="252"/>
      <c r="AG822" s="252"/>
      <c r="AH822" s="252"/>
      <c r="AI822" s="252"/>
      <c r="AJ822" s="252"/>
      <c r="AK822" s="252"/>
      <c r="AL822" s="252"/>
      <c r="AM822" s="252"/>
      <c r="AN822" s="252"/>
      <c r="AO822" s="252"/>
      <c r="AP822" s="252"/>
      <c r="AQ822" s="252"/>
    </row>
    <row r="823" spans="4:43">
      <c r="E823" s="72"/>
      <c r="F823" s="252"/>
      <c r="G823" s="252"/>
      <c r="H823" s="252"/>
      <c r="I823" s="252"/>
      <c r="J823" s="252"/>
      <c r="K823" s="252"/>
      <c r="L823" s="252"/>
      <c r="M823" s="252"/>
      <c r="N823" s="252"/>
      <c r="O823" s="252"/>
      <c r="P823" s="252"/>
      <c r="Q823" s="252"/>
      <c r="R823" s="252"/>
      <c r="S823" s="252"/>
      <c r="T823" s="252"/>
      <c r="U823" s="252"/>
      <c r="V823" s="252"/>
      <c r="W823" s="252"/>
      <c r="X823" s="252"/>
      <c r="Y823" s="252"/>
      <c r="Z823" s="252"/>
      <c r="AA823" s="252"/>
      <c r="AB823" s="252"/>
      <c r="AC823" s="252"/>
      <c r="AD823" s="252"/>
      <c r="AE823" s="252"/>
      <c r="AF823" s="252"/>
      <c r="AG823" s="252"/>
      <c r="AH823" s="252"/>
      <c r="AI823" s="252"/>
      <c r="AJ823" s="252"/>
      <c r="AK823" s="252"/>
      <c r="AL823" s="252"/>
      <c r="AM823" s="252"/>
      <c r="AN823" s="252"/>
      <c r="AO823" s="252"/>
      <c r="AP823" s="252"/>
      <c r="AQ823" s="252"/>
    </row>
    <row r="824" spans="4:43">
      <c r="E824" s="72"/>
      <c r="F824" s="252"/>
      <c r="G824" s="252"/>
      <c r="H824" s="252"/>
      <c r="I824" s="252"/>
      <c r="J824" s="252"/>
      <c r="K824" s="252"/>
      <c r="L824" s="252"/>
      <c r="M824" s="252"/>
      <c r="N824" s="252"/>
      <c r="O824" s="252"/>
      <c r="P824" s="252"/>
      <c r="Q824" s="252"/>
      <c r="R824" s="252"/>
      <c r="S824" s="252"/>
      <c r="T824" s="252"/>
      <c r="U824" s="252"/>
      <c r="V824" s="252"/>
      <c r="W824" s="252"/>
      <c r="X824" s="252"/>
      <c r="Y824" s="252"/>
      <c r="Z824" s="252"/>
      <c r="AA824" s="252"/>
      <c r="AB824" s="252"/>
      <c r="AC824" s="252"/>
      <c r="AD824" s="252"/>
      <c r="AE824" s="252"/>
      <c r="AF824" s="252"/>
      <c r="AG824" s="252"/>
      <c r="AH824" s="252"/>
      <c r="AI824" s="252"/>
      <c r="AJ824" s="252"/>
      <c r="AK824" s="252"/>
      <c r="AL824" s="252"/>
      <c r="AM824" s="252"/>
      <c r="AN824" s="252"/>
      <c r="AO824" s="252"/>
      <c r="AP824" s="252"/>
      <c r="AQ824" s="252"/>
    </row>
    <row r="825" spans="4:43" ht="12.75" customHeight="1">
      <c r="E825" s="72"/>
      <c r="F825" s="252"/>
      <c r="G825" s="252"/>
      <c r="H825" s="252"/>
      <c r="I825" s="252"/>
      <c r="J825" s="252"/>
      <c r="K825" s="252"/>
      <c r="L825" s="252"/>
      <c r="M825" s="252"/>
      <c r="N825" s="252"/>
      <c r="O825" s="252"/>
      <c r="P825" s="252"/>
      <c r="Q825" s="252"/>
      <c r="R825" s="252"/>
      <c r="S825" s="252"/>
      <c r="T825" s="252"/>
      <c r="U825" s="252"/>
      <c r="V825" s="252"/>
      <c r="W825" s="252"/>
      <c r="X825" s="252"/>
      <c r="Y825" s="252"/>
      <c r="Z825" s="252"/>
      <c r="AA825" s="252"/>
      <c r="AB825" s="252"/>
      <c r="AC825" s="252"/>
      <c r="AD825" s="252"/>
      <c r="AE825" s="252"/>
      <c r="AF825" s="252"/>
      <c r="AG825" s="252"/>
      <c r="AH825" s="252"/>
      <c r="AI825" s="252"/>
      <c r="AJ825" s="252"/>
      <c r="AK825" s="252"/>
      <c r="AL825" s="252"/>
      <c r="AM825" s="252"/>
      <c r="AN825" s="252"/>
      <c r="AO825" s="252"/>
      <c r="AP825" s="252"/>
      <c r="AQ825" s="252"/>
    </row>
    <row r="826" spans="4:43">
      <c r="E826" s="72"/>
      <c r="F826" s="252"/>
      <c r="G826" s="252"/>
      <c r="H826" s="252"/>
      <c r="I826" s="252"/>
      <c r="J826" s="252"/>
      <c r="K826" s="252"/>
      <c r="L826" s="252"/>
      <c r="M826" s="252"/>
      <c r="N826" s="252"/>
      <c r="O826" s="252"/>
      <c r="P826" s="252"/>
      <c r="Q826" s="252"/>
      <c r="R826" s="252"/>
      <c r="S826" s="252"/>
      <c r="T826" s="252"/>
      <c r="U826" s="252"/>
      <c r="V826" s="252"/>
      <c r="W826" s="252"/>
      <c r="X826" s="252"/>
      <c r="Y826" s="252"/>
      <c r="Z826" s="252"/>
      <c r="AA826" s="252"/>
      <c r="AB826" s="252"/>
      <c r="AC826" s="252"/>
      <c r="AD826" s="252"/>
      <c r="AE826" s="252"/>
      <c r="AF826" s="252"/>
      <c r="AG826" s="252"/>
      <c r="AH826" s="252"/>
      <c r="AI826" s="252"/>
      <c r="AJ826" s="252"/>
      <c r="AK826" s="252"/>
      <c r="AL826" s="252"/>
      <c r="AM826" s="252"/>
      <c r="AN826" s="252"/>
      <c r="AO826" s="252"/>
      <c r="AP826" s="252"/>
      <c r="AQ826" s="252"/>
    </row>
    <row r="827" spans="4:43">
      <c r="E827" s="72"/>
    </row>
    <row r="828" spans="4:43" ht="12.75" customHeight="1">
      <c r="D828" s="1">
        <v>10</v>
      </c>
      <c r="E828" s="72"/>
      <c r="F828" s="324" t="s">
        <v>603</v>
      </c>
      <c r="G828" s="324"/>
      <c r="H828" s="315" t="s">
        <v>248</v>
      </c>
      <c r="I828" s="315"/>
      <c r="J828" s="315"/>
      <c r="K828" s="315"/>
      <c r="L828" s="315"/>
      <c r="M828" s="315"/>
      <c r="N828" s="315"/>
      <c r="O828" s="315"/>
      <c r="P828" s="315"/>
      <c r="Q828" s="315"/>
      <c r="R828" s="315"/>
      <c r="S828" s="315"/>
      <c r="T828" s="315"/>
      <c r="U828" s="315"/>
      <c r="V828" s="315"/>
      <c r="W828" s="315"/>
      <c r="X828" s="315"/>
      <c r="Y828" s="315"/>
      <c r="Z828" s="315"/>
      <c r="AA828" s="315"/>
      <c r="AB828" s="315"/>
      <c r="AC828" s="315"/>
      <c r="AD828" s="315"/>
      <c r="AE828" s="315"/>
      <c r="AF828" s="315"/>
      <c r="AG828" s="315"/>
      <c r="AH828" s="315"/>
      <c r="AI828" s="315"/>
      <c r="AJ828" s="315"/>
      <c r="AK828" s="315"/>
      <c r="AL828" s="315"/>
      <c r="AM828" s="315"/>
      <c r="AN828" s="315"/>
      <c r="AO828" s="315"/>
      <c r="AP828" s="315"/>
      <c r="AQ828" s="315"/>
    </row>
    <row r="829" spans="4:43" ht="12.75" customHeight="1">
      <c r="E829" s="72"/>
      <c r="F829" s="252" t="s">
        <v>250</v>
      </c>
      <c r="G829" s="252"/>
      <c r="H829" s="252"/>
      <c r="I829" s="252"/>
      <c r="J829" s="252"/>
      <c r="K829" s="252"/>
      <c r="L829" s="252"/>
      <c r="M829" s="252"/>
      <c r="N829" s="252"/>
      <c r="O829" s="252"/>
      <c r="P829" s="252"/>
      <c r="Q829" s="252"/>
      <c r="R829" s="252"/>
      <c r="S829" s="252"/>
      <c r="T829" s="252"/>
      <c r="U829" s="252"/>
      <c r="V829" s="252"/>
      <c r="W829" s="252"/>
      <c r="X829" s="252"/>
      <c r="Y829" s="252"/>
      <c r="Z829" s="252"/>
      <c r="AA829" s="252"/>
      <c r="AB829" s="252"/>
      <c r="AC829" s="252"/>
      <c r="AD829" s="252"/>
      <c r="AE829" s="252"/>
      <c r="AF829" s="252"/>
      <c r="AG829" s="252"/>
      <c r="AH829" s="252"/>
      <c r="AI829" s="252"/>
      <c r="AJ829" s="252"/>
      <c r="AK829" s="252"/>
      <c r="AL829" s="252"/>
      <c r="AM829" s="252"/>
      <c r="AN829" s="252"/>
      <c r="AO829" s="252"/>
      <c r="AP829" s="252"/>
      <c r="AQ829" s="252"/>
    </row>
    <row r="830" spans="4:43">
      <c r="E830" s="72"/>
      <c r="F830" s="252"/>
      <c r="G830" s="252"/>
      <c r="H830" s="252"/>
      <c r="I830" s="252"/>
      <c r="J830" s="252"/>
      <c r="K830" s="252"/>
      <c r="L830" s="252"/>
      <c r="M830" s="252"/>
      <c r="N830" s="252"/>
      <c r="O830" s="252"/>
      <c r="P830" s="252"/>
      <c r="Q830" s="252"/>
      <c r="R830" s="252"/>
      <c r="S830" s="252"/>
      <c r="T830" s="252"/>
      <c r="U830" s="252"/>
      <c r="V830" s="252"/>
      <c r="W830" s="252"/>
      <c r="X830" s="252"/>
      <c r="Y830" s="252"/>
      <c r="Z830" s="252"/>
      <c r="AA830" s="252"/>
      <c r="AB830" s="252"/>
      <c r="AC830" s="252"/>
      <c r="AD830" s="252"/>
      <c r="AE830" s="252"/>
      <c r="AF830" s="252"/>
      <c r="AG830" s="252"/>
      <c r="AH830" s="252"/>
      <c r="AI830" s="252"/>
      <c r="AJ830" s="252"/>
      <c r="AK830" s="252"/>
      <c r="AL830" s="252"/>
      <c r="AM830" s="252"/>
      <c r="AN830" s="252"/>
      <c r="AO830" s="252"/>
      <c r="AP830" s="252"/>
      <c r="AQ830" s="252"/>
    </row>
    <row r="831" spans="4:43">
      <c r="E831" s="72"/>
      <c r="F831" s="252"/>
      <c r="G831" s="252"/>
      <c r="H831" s="252"/>
      <c r="I831" s="252"/>
      <c r="J831" s="252"/>
      <c r="K831" s="252"/>
      <c r="L831" s="252"/>
      <c r="M831" s="252"/>
      <c r="N831" s="252"/>
      <c r="O831" s="252"/>
      <c r="P831" s="252"/>
      <c r="Q831" s="252"/>
      <c r="R831" s="252"/>
      <c r="S831" s="252"/>
      <c r="T831" s="252"/>
      <c r="U831" s="252"/>
      <c r="V831" s="252"/>
      <c r="W831" s="252"/>
      <c r="X831" s="252"/>
      <c r="Y831" s="252"/>
      <c r="Z831" s="252"/>
      <c r="AA831" s="252"/>
      <c r="AB831" s="252"/>
      <c r="AC831" s="252"/>
      <c r="AD831" s="252"/>
      <c r="AE831" s="252"/>
      <c r="AF831" s="252"/>
      <c r="AG831" s="252"/>
      <c r="AH831" s="252"/>
      <c r="AI831" s="252"/>
      <c r="AJ831" s="252"/>
      <c r="AK831" s="252"/>
      <c r="AL831" s="252"/>
      <c r="AM831" s="252"/>
      <c r="AN831" s="252"/>
      <c r="AO831" s="252"/>
      <c r="AP831" s="252"/>
      <c r="AQ831" s="252"/>
    </row>
    <row r="832" spans="4:43" ht="12.75" customHeight="1">
      <c r="E832" s="72"/>
      <c r="F832" s="252"/>
      <c r="G832" s="252"/>
      <c r="H832" s="252"/>
      <c r="I832" s="252"/>
      <c r="J832" s="252"/>
      <c r="K832" s="252"/>
      <c r="L832" s="252"/>
      <c r="M832" s="252"/>
      <c r="N832" s="252"/>
      <c r="O832" s="252"/>
      <c r="P832" s="252"/>
      <c r="Q832" s="252"/>
      <c r="R832" s="252"/>
      <c r="S832" s="252"/>
      <c r="T832" s="252"/>
      <c r="U832" s="252"/>
      <c r="V832" s="252"/>
      <c r="W832" s="252"/>
      <c r="X832" s="252"/>
      <c r="Y832" s="252"/>
      <c r="Z832" s="252"/>
      <c r="AA832" s="252"/>
      <c r="AB832" s="252"/>
      <c r="AC832" s="252"/>
      <c r="AD832" s="252"/>
      <c r="AE832" s="252"/>
      <c r="AF832" s="252"/>
      <c r="AG832" s="252"/>
      <c r="AH832" s="252"/>
      <c r="AI832" s="252"/>
      <c r="AJ832" s="252"/>
      <c r="AK832" s="252"/>
      <c r="AL832" s="252"/>
      <c r="AM832" s="252"/>
      <c r="AN832" s="252"/>
      <c r="AO832" s="252"/>
      <c r="AP832" s="252"/>
      <c r="AQ832" s="252"/>
    </row>
    <row r="833" spans="4:43">
      <c r="E833" s="72"/>
      <c r="F833" s="252"/>
      <c r="G833" s="252"/>
      <c r="H833" s="252"/>
      <c r="I833" s="252"/>
      <c r="J833" s="252"/>
      <c r="K833" s="252"/>
      <c r="L833" s="252"/>
      <c r="M833" s="252"/>
      <c r="N833" s="252"/>
      <c r="O833" s="252"/>
      <c r="P833" s="252"/>
      <c r="Q833" s="252"/>
      <c r="R833" s="252"/>
      <c r="S833" s="252"/>
      <c r="T833" s="252"/>
      <c r="U833" s="252"/>
      <c r="V833" s="252"/>
      <c r="W833" s="252"/>
      <c r="X833" s="252"/>
      <c r="Y833" s="252"/>
      <c r="Z833" s="252"/>
      <c r="AA833" s="252"/>
      <c r="AB833" s="252"/>
      <c r="AC833" s="252"/>
      <c r="AD833" s="252"/>
      <c r="AE833" s="252"/>
      <c r="AF833" s="252"/>
      <c r="AG833" s="252"/>
      <c r="AH833" s="252"/>
      <c r="AI833" s="252"/>
      <c r="AJ833" s="252"/>
      <c r="AK833" s="252"/>
      <c r="AL833" s="252"/>
      <c r="AM833" s="252"/>
      <c r="AN833" s="252"/>
      <c r="AO833" s="252"/>
      <c r="AP833" s="252"/>
      <c r="AQ833" s="252"/>
    </row>
    <row r="834" spans="4:43">
      <c r="E834" s="72"/>
      <c r="F834" s="252" t="s">
        <v>251</v>
      </c>
      <c r="G834" s="252"/>
      <c r="H834" s="252"/>
      <c r="I834" s="252"/>
      <c r="J834" s="252"/>
      <c r="K834" s="252"/>
      <c r="L834" s="252"/>
      <c r="M834" s="252"/>
      <c r="N834" s="252"/>
      <c r="O834" s="252"/>
      <c r="P834" s="252"/>
      <c r="Q834" s="252"/>
      <c r="R834" s="252"/>
      <c r="S834" s="252"/>
      <c r="T834" s="252"/>
      <c r="U834" s="252"/>
      <c r="V834" s="252"/>
      <c r="W834" s="252"/>
      <c r="X834" s="252"/>
      <c r="Y834" s="252"/>
      <c r="Z834" s="252"/>
      <c r="AA834" s="252"/>
      <c r="AB834" s="252"/>
      <c r="AC834" s="252"/>
      <c r="AD834" s="252"/>
      <c r="AE834" s="252"/>
      <c r="AF834" s="252"/>
      <c r="AG834" s="252"/>
      <c r="AH834" s="252"/>
      <c r="AI834" s="252"/>
      <c r="AJ834" s="252"/>
      <c r="AK834" s="252"/>
      <c r="AL834" s="252"/>
      <c r="AM834" s="252"/>
      <c r="AN834" s="252"/>
      <c r="AO834" s="252"/>
      <c r="AP834" s="252"/>
      <c r="AQ834" s="252"/>
    </row>
    <row r="835" spans="4:43" ht="12.75" customHeight="1">
      <c r="D835" s="1">
        <v>11</v>
      </c>
      <c r="E835" s="72"/>
      <c r="F835" s="252"/>
      <c r="G835" s="252"/>
      <c r="H835" s="252"/>
      <c r="I835" s="252"/>
      <c r="J835" s="252"/>
      <c r="K835" s="252"/>
      <c r="L835" s="252"/>
      <c r="M835" s="252"/>
      <c r="N835" s="252"/>
      <c r="O835" s="252"/>
      <c r="P835" s="252"/>
      <c r="Q835" s="252"/>
      <c r="R835" s="252"/>
      <c r="S835" s="252"/>
      <c r="T835" s="252"/>
      <c r="U835" s="252"/>
      <c r="V835" s="252"/>
      <c r="W835" s="252"/>
      <c r="X835" s="252"/>
      <c r="Y835" s="252"/>
      <c r="Z835" s="252"/>
      <c r="AA835" s="252"/>
      <c r="AB835" s="252"/>
      <c r="AC835" s="252"/>
      <c r="AD835" s="252"/>
      <c r="AE835" s="252"/>
      <c r="AF835" s="252"/>
      <c r="AG835" s="252"/>
      <c r="AH835" s="252"/>
      <c r="AI835" s="252"/>
      <c r="AJ835" s="252"/>
      <c r="AK835" s="252"/>
      <c r="AL835" s="252"/>
      <c r="AM835" s="252"/>
      <c r="AN835" s="252"/>
      <c r="AO835" s="252"/>
      <c r="AP835" s="252"/>
      <c r="AQ835" s="252"/>
    </row>
    <row r="836" spans="4:43" ht="12.75" customHeight="1">
      <c r="E836" s="72"/>
      <c r="F836" s="252"/>
      <c r="G836" s="252"/>
      <c r="H836" s="252"/>
      <c r="I836" s="252"/>
      <c r="J836" s="252"/>
      <c r="K836" s="252"/>
      <c r="L836" s="252"/>
      <c r="M836" s="252"/>
      <c r="N836" s="252"/>
      <c r="O836" s="252"/>
      <c r="P836" s="252"/>
      <c r="Q836" s="252"/>
      <c r="R836" s="252"/>
      <c r="S836" s="252"/>
      <c r="T836" s="252"/>
      <c r="U836" s="252"/>
      <c r="V836" s="252"/>
      <c r="W836" s="252"/>
      <c r="X836" s="252"/>
      <c r="Y836" s="252"/>
      <c r="Z836" s="252"/>
      <c r="AA836" s="252"/>
      <c r="AB836" s="252"/>
      <c r="AC836" s="252"/>
      <c r="AD836" s="252"/>
      <c r="AE836" s="252"/>
      <c r="AF836" s="252"/>
      <c r="AG836" s="252"/>
      <c r="AH836" s="252"/>
      <c r="AI836" s="252"/>
      <c r="AJ836" s="252"/>
      <c r="AK836" s="252"/>
      <c r="AL836" s="252"/>
      <c r="AM836" s="252"/>
      <c r="AN836" s="252"/>
      <c r="AO836" s="252"/>
      <c r="AP836" s="252"/>
      <c r="AQ836" s="252"/>
    </row>
    <row r="837" spans="4:43">
      <c r="E837" s="72"/>
      <c r="F837" s="252"/>
      <c r="G837" s="252"/>
      <c r="H837" s="252"/>
      <c r="I837" s="252"/>
      <c r="J837" s="252"/>
      <c r="K837" s="252"/>
      <c r="L837" s="252"/>
      <c r="M837" s="252"/>
      <c r="N837" s="252"/>
      <c r="O837" s="252"/>
      <c r="P837" s="252"/>
      <c r="Q837" s="252"/>
      <c r="R837" s="252"/>
      <c r="S837" s="252"/>
      <c r="T837" s="252"/>
      <c r="U837" s="252"/>
      <c r="V837" s="252"/>
      <c r="W837" s="252"/>
      <c r="X837" s="252"/>
      <c r="Y837" s="252"/>
      <c r="Z837" s="252"/>
      <c r="AA837" s="252"/>
      <c r="AB837" s="252"/>
      <c r="AC837" s="252"/>
      <c r="AD837" s="252"/>
      <c r="AE837" s="252"/>
      <c r="AF837" s="252"/>
      <c r="AG837" s="252"/>
      <c r="AH837" s="252"/>
      <c r="AI837" s="252"/>
      <c r="AJ837" s="252"/>
      <c r="AK837" s="252"/>
      <c r="AL837" s="252"/>
      <c r="AM837" s="252"/>
      <c r="AN837" s="252"/>
      <c r="AO837" s="252"/>
      <c r="AP837" s="252"/>
      <c r="AQ837" s="252"/>
    </row>
    <row r="838" spans="4:43">
      <c r="E838" s="72"/>
      <c r="F838" s="252"/>
      <c r="G838" s="252"/>
      <c r="H838" s="252"/>
      <c r="I838" s="252"/>
      <c r="J838" s="252"/>
      <c r="K838" s="252"/>
      <c r="L838" s="252"/>
      <c r="M838" s="252"/>
      <c r="N838" s="252"/>
      <c r="O838" s="252"/>
      <c r="P838" s="252"/>
      <c r="Q838" s="252"/>
      <c r="R838" s="252"/>
      <c r="S838" s="252"/>
      <c r="T838" s="252"/>
      <c r="U838" s="252"/>
      <c r="V838" s="252"/>
      <c r="W838" s="252"/>
      <c r="X838" s="252"/>
      <c r="Y838" s="252"/>
      <c r="Z838" s="252"/>
      <c r="AA838" s="252"/>
      <c r="AB838" s="252"/>
      <c r="AC838" s="252"/>
      <c r="AD838" s="252"/>
      <c r="AE838" s="252"/>
      <c r="AF838" s="252"/>
      <c r="AG838" s="252"/>
      <c r="AH838" s="252"/>
      <c r="AI838" s="252"/>
      <c r="AJ838" s="252"/>
      <c r="AK838" s="252"/>
      <c r="AL838" s="252"/>
      <c r="AM838" s="252"/>
      <c r="AN838" s="252"/>
      <c r="AO838" s="252"/>
      <c r="AP838" s="252"/>
      <c r="AQ838" s="252"/>
    </row>
    <row r="839" spans="4:43">
      <c r="E839" s="72"/>
      <c r="F839" s="252"/>
      <c r="G839" s="252"/>
      <c r="H839" s="252"/>
      <c r="I839" s="252"/>
      <c r="J839" s="252"/>
      <c r="K839" s="252"/>
      <c r="L839" s="252"/>
      <c r="M839" s="252"/>
      <c r="N839" s="252"/>
      <c r="O839" s="252"/>
      <c r="P839" s="252"/>
      <c r="Q839" s="252"/>
      <c r="R839" s="252"/>
      <c r="S839" s="252"/>
      <c r="T839" s="252"/>
      <c r="U839" s="252"/>
      <c r="V839" s="252"/>
      <c r="W839" s="252"/>
      <c r="X839" s="252"/>
      <c r="Y839" s="252"/>
      <c r="Z839" s="252"/>
      <c r="AA839" s="252"/>
      <c r="AB839" s="252"/>
      <c r="AC839" s="252"/>
      <c r="AD839" s="252"/>
      <c r="AE839" s="252"/>
      <c r="AF839" s="252"/>
      <c r="AG839" s="252"/>
      <c r="AH839" s="252"/>
      <c r="AI839" s="252"/>
      <c r="AJ839" s="252"/>
      <c r="AK839" s="252"/>
      <c r="AL839" s="252"/>
      <c r="AM839" s="252"/>
      <c r="AN839" s="252"/>
      <c r="AO839" s="252"/>
      <c r="AP839" s="252"/>
      <c r="AQ839" s="252"/>
    </row>
    <row r="840" spans="4:43">
      <c r="E840" s="72"/>
      <c r="F840" s="252"/>
      <c r="G840" s="252"/>
      <c r="H840" s="252"/>
      <c r="I840" s="252"/>
      <c r="J840" s="252"/>
      <c r="K840" s="252"/>
      <c r="L840" s="252"/>
      <c r="M840" s="252"/>
      <c r="N840" s="252"/>
      <c r="O840" s="252"/>
      <c r="P840" s="252"/>
      <c r="Q840" s="252"/>
      <c r="R840" s="252"/>
      <c r="S840" s="252"/>
      <c r="T840" s="252"/>
      <c r="U840" s="252"/>
      <c r="V840" s="252"/>
      <c r="W840" s="252"/>
      <c r="X840" s="252"/>
      <c r="Y840" s="252"/>
      <c r="Z840" s="252"/>
      <c r="AA840" s="252"/>
      <c r="AB840" s="252"/>
      <c r="AC840" s="252"/>
      <c r="AD840" s="252"/>
      <c r="AE840" s="252"/>
      <c r="AF840" s="252"/>
      <c r="AG840" s="252"/>
      <c r="AH840" s="252"/>
      <c r="AI840" s="252"/>
      <c r="AJ840" s="252"/>
      <c r="AK840" s="252"/>
      <c r="AL840" s="252"/>
      <c r="AM840" s="252"/>
      <c r="AN840" s="252"/>
      <c r="AO840" s="252"/>
      <c r="AP840" s="252"/>
      <c r="AQ840" s="252"/>
    </row>
    <row r="841" spans="4:43">
      <c r="E841" s="72"/>
      <c r="F841" s="252"/>
      <c r="G841" s="252"/>
      <c r="H841" s="252"/>
      <c r="I841" s="252"/>
      <c r="J841" s="252"/>
      <c r="K841" s="252"/>
      <c r="L841" s="252"/>
      <c r="M841" s="252"/>
      <c r="N841" s="252"/>
      <c r="O841" s="252"/>
      <c r="P841" s="252"/>
      <c r="Q841" s="252"/>
      <c r="R841" s="252"/>
      <c r="S841" s="252"/>
      <c r="T841" s="252"/>
      <c r="U841" s="252"/>
      <c r="V841" s="252"/>
      <c r="W841" s="252"/>
      <c r="X841" s="252"/>
      <c r="Y841" s="252"/>
      <c r="Z841" s="252"/>
      <c r="AA841" s="252"/>
      <c r="AB841" s="252"/>
      <c r="AC841" s="252"/>
      <c r="AD841" s="252"/>
      <c r="AE841" s="252"/>
      <c r="AF841" s="252"/>
      <c r="AG841" s="252"/>
      <c r="AH841" s="252"/>
      <c r="AI841" s="252"/>
      <c r="AJ841" s="252"/>
      <c r="AK841" s="252"/>
      <c r="AL841" s="252"/>
      <c r="AM841" s="252"/>
      <c r="AN841" s="252"/>
      <c r="AO841" s="252"/>
      <c r="AP841" s="252"/>
      <c r="AQ841" s="252"/>
    </row>
    <row r="842" spans="4:43">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2" t="s">
        <v>25</v>
      </c>
      <c r="AN842" s="246">
        <f>AN775+1</f>
        <v>12</v>
      </c>
      <c r="AO842" s="246"/>
      <c r="AP842" s="12" t="s">
        <v>25</v>
      </c>
      <c r="AQ842" s="13"/>
    </row>
    <row r="843" spans="4:43">
      <c r="E843" s="261" t="str">
        <f>UPPER($Y$28)</f>
        <v>ПТ ЛОМБАРД "МЕРКУРІЙ"</v>
      </c>
      <c r="F843" s="261"/>
      <c r="G843" s="261"/>
      <c r="H843" s="261"/>
      <c r="I843" s="261"/>
      <c r="J843" s="261"/>
      <c r="K843" s="261"/>
      <c r="L843" s="261"/>
      <c r="M843" s="261"/>
      <c r="N843" s="261"/>
      <c r="O843" s="261"/>
      <c r="P843" s="261"/>
      <c r="Q843" s="261"/>
      <c r="R843" s="261"/>
      <c r="S843" s="261"/>
      <c r="T843" s="261"/>
      <c r="U843" s="261"/>
      <c r="V843" s="261"/>
      <c r="W843" s="261"/>
      <c r="X843" s="261"/>
      <c r="Y843" s="261"/>
      <c r="Z843" s="261"/>
      <c r="AA843" s="261"/>
      <c r="AB843" s="261"/>
      <c r="AC843" s="261"/>
      <c r="AD843" s="261"/>
      <c r="AE843" s="261"/>
      <c r="AF843" s="261"/>
      <c r="AG843" s="261"/>
      <c r="AH843" s="261"/>
      <c r="AI843" s="261"/>
      <c r="AJ843" s="261"/>
      <c r="AK843" s="261"/>
      <c r="AL843" s="261"/>
      <c r="AM843" s="261"/>
      <c r="AN843" s="261"/>
      <c r="AO843" s="261"/>
      <c r="AP843" s="261"/>
      <c r="AQ843" s="261"/>
    </row>
    <row r="844" spans="4:43">
      <c r="E844" s="240" t="s">
        <v>147</v>
      </c>
      <c r="F844" s="240"/>
      <c r="G844" s="240"/>
      <c r="H844" s="240"/>
      <c r="I844" s="240"/>
      <c r="J844" s="240"/>
      <c r="K844" s="240"/>
      <c r="L844" s="240"/>
      <c r="M844" s="240"/>
      <c r="N844" s="240"/>
      <c r="O844" s="240"/>
      <c r="P844" s="240"/>
      <c r="Q844" s="240"/>
      <c r="R844" s="240"/>
      <c r="S844" s="240"/>
      <c r="T844" s="240"/>
      <c r="U844" s="240"/>
      <c r="V844" s="240"/>
      <c r="W844" s="240"/>
      <c r="X844" s="240"/>
      <c r="Y844" s="240"/>
      <c r="Z844" s="240"/>
      <c r="AA844" s="240"/>
      <c r="AB844" s="240"/>
      <c r="AC844" s="240"/>
      <c r="AD844" s="240"/>
      <c r="AE844" s="240"/>
      <c r="AF844" s="240"/>
      <c r="AG844" s="240"/>
      <c r="AH844" s="240"/>
      <c r="AI844" s="240"/>
      <c r="AJ844" s="240"/>
      <c r="AK844" s="240"/>
      <c r="AL844" s="240"/>
      <c r="AM844" s="240"/>
      <c r="AN844" s="240"/>
      <c r="AO844" s="240"/>
      <c r="AP844" s="240"/>
      <c r="AQ844" s="240"/>
    </row>
    <row r="845" spans="4:43">
      <c r="E845" s="240" t="str">
        <f>$E$277</f>
        <v>ЗА РІК, ЩО ЗАКІНЧИВСЯ 31 ГРУДНЯ 2018 РОКУ</v>
      </c>
      <c r="F845" s="240"/>
      <c r="G845" s="240"/>
      <c r="H845" s="240"/>
      <c r="I845" s="240"/>
      <c r="J845" s="240"/>
      <c r="K845" s="240"/>
      <c r="L845" s="240"/>
      <c r="M845" s="240"/>
      <c r="N845" s="240"/>
      <c r="O845" s="240"/>
      <c r="P845" s="240"/>
      <c r="Q845" s="240"/>
      <c r="R845" s="240"/>
      <c r="S845" s="240"/>
      <c r="T845" s="240"/>
      <c r="U845" s="240"/>
      <c r="V845" s="240"/>
      <c r="W845" s="240"/>
      <c r="X845" s="240"/>
      <c r="Y845" s="240"/>
      <c r="Z845" s="240"/>
      <c r="AA845" s="240"/>
      <c r="AB845" s="240"/>
      <c r="AC845" s="240"/>
      <c r="AD845" s="240"/>
      <c r="AE845" s="240"/>
      <c r="AF845" s="240"/>
      <c r="AG845" s="240"/>
      <c r="AH845" s="240"/>
      <c r="AI845" s="240"/>
      <c r="AJ845" s="240"/>
      <c r="AK845" s="240"/>
      <c r="AL845" s="240"/>
      <c r="AM845" s="240"/>
      <c r="AN845" s="240"/>
      <c r="AO845" s="240"/>
      <c r="AP845" s="240"/>
      <c r="AQ845" s="240"/>
    </row>
    <row r="846" spans="4:43">
      <c r="E846" s="258" t="str">
        <f>$E$210</f>
        <v>(в тисячах гривень, якщо не вказано інше)</v>
      </c>
      <c r="F846" s="258"/>
      <c r="G846" s="258"/>
      <c r="H846" s="258"/>
      <c r="I846" s="258"/>
      <c r="J846" s="258"/>
      <c r="K846" s="258"/>
      <c r="L846" s="258"/>
      <c r="M846" s="258"/>
      <c r="N846" s="258"/>
      <c r="O846" s="258"/>
      <c r="P846" s="258"/>
      <c r="Q846" s="258"/>
      <c r="R846" s="258"/>
      <c r="S846" s="258"/>
      <c r="T846" s="258"/>
      <c r="U846" s="258"/>
      <c r="V846" s="258"/>
      <c r="W846" s="258"/>
      <c r="X846" s="258"/>
      <c r="Y846" s="258"/>
      <c r="Z846" s="258"/>
      <c r="AA846" s="258"/>
      <c r="AB846" s="258"/>
      <c r="AC846" s="258"/>
      <c r="AD846" s="258"/>
      <c r="AE846" s="258"/>
      <c r="AF846" s="258"/>
      <c r="AG846" s="258"/>
      <c r="AH846" s="258"/>
      <c r="AI846" s="258"/>
      <c r="AJ846" s="258"/>
      <c r="AK846" s="258"/>
      <c r="AL846" s="258"/>
      <c r="AM846" s="258"/>
      <c r="AN846" s="258"/>
      <c r="AO846" s="258"/>
      <c r="AP846" s="258"/>
      <c r="AQ846" s="258"/>
    </row>
    <row r="847" spans="4:43" ht="6.75" customHeight="1">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row>
    <row r="848" spans="4:43" ht="12.75" customHeight="1">
      <c r="E848" s="72"/>
      <c r="F848" s="308" t="str">
        <f>$F$503</f>
        <v>2.</v>
      </c>
      <c r="G848" s="308"/>
      <c r="H848" s="315" t="str">
        <f>$H$503&amp;" (ПРОДОВЖЕННЯ)"</f>
        <v>ОСНОВНІ ПОЛОЖЕННЯ ОБЛІКОВОЇ ПОЛІТИКИ (ПРОДОВЖЕННЯ)</v>
      </c>
      <c r="I848" s="315"/>
      <c r="J848" s="315"/>
      <c r="K848" s="315"/>
      <c r="L848" s="315"/>
      <c r="M848" s="315"/>
      <c r="N848" s="315"/>
      <c r="O848" s="315"/>
      <c r="P848" s="315"/>
      <c r="Q848" s="315"/>
      <c r="R848" s="315"/>
      <c r="S848" s="315"/>
      <c r="T848" s="315"/>
      <c r="U848" s="315"/>
      <c r="V848" s="315"/>
      <c r="W848" s="315"/>
      <c r="X848" s="315"/>
      <c r="Y848" s="315"/>
      <c r="Z848" s="315"/>
      <c r="AA848" s="315"/>
      <c r="AB848" s="315"/>
      <c r="AC848" s="315"/>
      <c r="AD848" s="315"/>
      <c r="AE848" s="315"/>
      <c r="AF848" s="315"/>
      <c r="AG848" s="315"/>
      <c r="AH848" s="315"/>
      <c r="AI848" s="315"/>
      <c r="AJ848" s="315"/>
      <c r="AK848" s="315"/>
      <c r="AL848" s="315"/>
      <c r="AM848" s="315"/>
      <c r="AN848" s="315"/>
      <c r="AO848" s="315"/>
      <c r="AP848" s="315"/>
      <c r="AQ848" s="315"/>
    </row>
    <row r="849" spans="4:43" ht="12.75" customHeight="1">
      <c r="D849" s="1">
        <v>12</v>
      </c>
    </row>
    <row r="850" spans="4:43" ht="12.75" customHeight="1">
      <c r="F850" s="324" t="s">
        <v>595</v>
      </c>
      <c r="G850" s="324"/>
      <c r="H850" s="315" t="s">
        <v>596</v>
      </c>
      <c r="I850" s="315"/>
      <c r="J850" s="315"/>
      <c r="K850" s="315"/>
      <c r="L850" s="315"/>
      <c r="M850" s="315"/>
      <c r="N850" s="315"/>
      <c r="O850" s="315"/>
      <c r="P850" s="315"/>
      <c r="Q850" s="315"/>
      <c r="R850" s="315"/>
      <c r="S850" s="315"/>
      <c r="T850" s="315"/>
      <c r="U850" s="315"/>
      <c r="V850" s="315"/>
      <c r="W850" s="315"/>
      <c r="X850" s="315"/>
      <c r="Y850" s="315"/>
      <c r="Z850" s="315"/>
      <c r="AA850" s="315"/>
      <c r="AB850" s="315"/>
      <c r="AC850" s="315"/>
      <c r="AD850" s="315"/>
      <c r="AE850" s="315"/>
      <c r="AF850" s="315"/>
      <c r="AG850" s="315"/>
      <c r="AH850" s="315"/>
      <c r="AI850" s="315"/>
      <c r="AJ850" s="315"/>
      <c r="AK850" s="315"/>
      <c r="AL850" s="315"/>
      <c r="AM850" s="315"/>
      <c r="AN850" s="315"/>
      <c r="AO850" s="315"/>
      <c r="AP850" s="315"/>
      <c r="AQ850" s="315"/>
    </row>
    <row r="852" spans="4:43">
      <c r="F852" s="280" t="s">
        <v>252</v>
      </c>
      <c r="G852" s="280"/>
      <c r="H852" s="280"/>
      <c r="I852" s="280"/>
      <c r="J852" s="280"/>
      <c r="K852" s="280"/>
      <c r="L852" s="280"/>
      <c r="M852" s="280"/>
      <c r="N852" s="280"/>
      <c r="O852" s="280"/>
      <c r="P852" s="280"/>
      <c r="Q852" s="280"/>
      <c r="R852" s="280"/>
      <c r="S852" s="280"/>
      <c r="T852" s="280"/>
      <c r="U852" s="280"/>
      <c r="V852" s="280"/>
      <c r="W852" s="280"/>
      <c r="X852" s="280"/>
      <c r="Y852" s="280"/>
      <c r="Z852" s="280"/>
      <c r="AA852" s="280"/>
      <c r="AB852" s="280"/>
      <c r="AC852" s="280"/>
      <c r="AD852" s="280"/>
      <c r="AE852" s="280"/>
      <c r="AF852" s="280"/>
      <c r="AG852" s="280"/>
      <c r="AH852" s="280"/>
      <c r="AI852" s="280"/>
      <c r="AJ852" s="280"/>
      <c r="AK852" s="280"/>
      <c r="AL852" s="280"/>
      <c r="AM852" s="280"/>
      <c r="AN852" s="280"/>
      <c r="AO852" s="280"/>
      <c r="AP852" s="280"/>
      <c r="AQ852" s="280"/>
    </row>
    <row r="853" spans="4:43">
      <c r="F853" s="328" t="s">
        <v>253</v>
      </c>
      <c r="G853" s="328"/>
      <c r="H853" s="328"/>
      <c r="I853" s="328"/>
      <c r="J853" s="328"/>
      <c r="K853" s="328"/>
      <c r="L853" s="328"/>
      <c r="M853" s="328"/>
      <c r="N853" s="328"/>
      <c r="O853" s="328"/>
      <c r="P853" s="328"/>
      <c r="Q853" s="328"/>
      <c r="R853" s="328"/>
      <c r="S853" s="328"/>
      <c r="T853" s="328"/>
      <c r="U853" s="328"/>
      <c r="V853" s="328"/>
      <c r="W853" s="328"/>
      <c r="X853" s="328"/>
      <c r="Y853" s="328"/>
      <c r="Z853" s="328"/>
      <c r="AA853" s="328"/>
      <c r="AB853" s="328"/>
      <c r="AC853" s="328"/>
      <c r="AD853" s="328"/>
      <c r="AE853" s="328"/>
      <c r="AF853" s="328"/>
      <c r="AG853" s="328"/>
      <c r="AH853" s="328"/>
      <c r="AI853" s="328"/>
      <c r="AJ853" s="328"/>
      <c r="AK853" s="328"/>
      <c r="AL853" s="328"/>
      <c r="AM853" s="328"/>
      <c r="AN853" s="328"/>
      <c r="AO853" s="328"/>
      <c r="AP853" s="328"/>
      <c r="AQ853" s="328"/>
    </row>
    <row r="854" spans="4:43">
      <c r="F854" s="74" t="s">
        <v>25</v>
      </c>
      <c r="G854" s="328" t="s">
        <v>254</v>
      </c>
      <c r="H854" s="328"/>
      <c r="I854" s="328"/>
      <c r="J854" s="328"/>
      <c r="K854" s="328"/>
      <c r="L854" s="328"/>
      <c r="M854" s="328"/>
      <c r="N854" s="328"/>
      <c r="O854" s="328"/>
      <c r="P854" s="328"/>
      <c r="Q854" s="328"/>
      <c r="R854" s="328"/>
      <c r="S854" s="328"/>
      <c r="T854" s="328"/>
      <c r="U854" s="328"/>
      <c r="V854" s="328"/>
      <c r="W854" s="328"/>
      <c r="X854" s="328"/>
      <c r="Y854" s="328"/>
      <c r="Z854" s="328"/>
      <c r="AA854" s="328"/>
      <c r="AB854" s="328"/>
      <c r="AC854" s="328"/>
      <c r="AD854" s="328"/>
      <c r="AE854" s="328"/>
      <c r="AF854" s="328"/>
      <c r="AG854" s="328"/>
      <c r="AH854" s="328"/>
      <c r="AI854" s="328"/>
      <c r="AJ854" s="328"/>
      <c r="AK854" s="328"/>
      <c r="AL854" s="328"/>
      <c r="AM854" s="328"/>
      <c r="AN854" s="328"/>
      <c r="AO854" s="328"/>
      <c r="AP854" s="328"/>
      <c r="AQ854" s="328"/>
    </row>
    <row r="855" spans="4:43">
      <c r="F855" s="74" t="s">
        <v>25</v>
      </c>
      <c r="G855" s="252" t="s">
        <v>255</v>
      </c>
      <c r="H855" s="252"/>
      <c r="I855" s="252"/>
      <c r="J855" s="252"/>
      <c r="K855" s="252"/>
      <c r="L855" s="252"/>
      <c r="M855" s="252"/>
      <c r="N855" s="252"/>
      <c r="O855" s="252"/>
      <c r="P855" s="252"/>
      <c r="Q855" s="252"/>
      <c r="R855" s="252"/>
      <c r="S855" s="252"/>
      <c r="T855" s="252"/>
      <c r="U855" s="252"/>
      <c r="V855" s="252"/>
      <c r="W855" s="252"/>
      <c r="X855" s="252"/>
      <c r="Y855" s="252"/>
      <c r="Z855" s="252"/>
      <c r="AA855" s="252"/>
      <c r="AB855" s="252"/>
      <c r="AC855" s="252"/>
      <c r="AD855" s="252"/>
      <c r="AE855" s="252"/>
      <c r="AF855" s="252"/>
      <c r="AG855" s="252"/>
      <c r="AH855" s="252"/>
      <c r="AI855" s="252"/>
      <c r="AJ855" s="252"/>
      <c r="AK855" s="252"/>
      <c r="AL855" s="252"/>
      <c r="AM855" s="252"/>
      <c r="AN855" s="252"/>
      <c r="AO855" s="252"/>
      <c r="AP855" s="252"/>
      <c r="AQ855" s="252"/>
    </row>
    <row r="856" spans="4:43" ht="9.75" customHeight="1">
      <c r="E856" s="72"/>
      <c r="F856" s="37"/>
      <c r="G856" s="252"/>
      <c r="H856" s="252"/>
      <c r="I856" s="252"/>
      <c r="J856" s="252"/>
      <c r="K856" s="252"/>
      <c r="L856" s="252"/>
      <c r="M856" s="252"/>
      <c r="N856" s="252"/>
      <c r="O856" s="252"/>
      <c r="P856" s="252"/>
      <c r="Q856" s="252"/>
      <c r="R856" s="252"/>
      <c r="S856" s="252"/>
      <c r="T856" s="252"/>
      <c r="U856" s="252"/>
      <c r="V856" s="252"/>
      <c r="W856" s="252"/>
      <c r="X856" s="252"/>
      <c r="Y856" s="252"/>
      <c r="Z856" s="252"/>
      <c r="AA856" s="252"/>
      <c r="AB856" s="252"/>
      <c r="AC856" s="252"/>
      <c r="AD856" s="252"/>
      <c r="AE856" s="252"/>
      <c r="AF856" s="252"/>
      <c r="AG856" s="252"/>
      <c r="AH856" s="252"/>
      <c r="AI856" s="252"/>
      <c r="AJ856" s="252"/>
      <c r="AK856" s="252"/>
      <c r="AL856" s="252"/>
      <c r="AM856" s="252"/>
      <c r="AN856" s="252"/>
      <c r="AO856" s="252"/>
      <c r="AP856" s="252"/>
      <c r="AQ856" s="252"/>
    </row>
    <row r="857" spans="4:43" ht="12.75" customHeight="1">
      <c r="D857" s="1">
        <v>13</v>
      </c>
      <c r="E857" s="72"/>
      <c r="F857" s="74" t="s">
        <v>25</v>
      </c>
      <c r="G857" s="328" t="s">
        <v>256</v>
      </c>
      <c r="H857" s="328"/>
      <c r="I857" s="328"/>
      <c r="J857" s="328"/>
      <c r="K857" s="328"/>
      <c r="L857" s="328"/>
      <c r="M857" s="328"/>
      <c r="N857" s="328"/>
      <c r="O857" s="328"/>
      <c r="P857" s="328"/>
      <c r="Q857" s="328"/>
      <c r="R857" s="328"/>
      <c r="S857" s="328"/>
      <c r="T857" s="328"/>
      <c r="U857" s="328"/>
      <c r="V857" s="328"/>
      <c r="W857" s="328"/>
      <c r="X857" s="328"/>
      <c r="Y857" s="328"/>
      <c r="Z857" s="328"/>
      <c r="AA857" s="328"/>
      <c r="AB857" s="328"/>
      <c r="AC857" s="328"/>
      <c r="AD857" s="328"/>
      <c r="AE857" s="328"/>
      <c r="AF857" s="328"/>
      <c r="AG857" s="328"/>
      <c r="AH857" s="328"/>
      <c r="AI857" s="328"/>
      <c r="AJ857" s="328"/>
      <c r="AK857" s="328"/>
      <c r="AL857" s="328"/>
      <c r="AM857" s="328"/>
      <c r="AN857" s="328"/>
      <c r="AO857" s="328"/>
      <c r="AP857" s="328"/>
      <c r="AQ857" s="328"/>
    </row>
    <row r="858" spans="4:43">
      <c r="E858" s="72"/>
      <c r="F858" s="74" t="s">
        <v>25</v>
      </c>
      <c r="G858" s="328" t="s">
        <v>549</v>
      </c>
      <c r="H858" s="328"/>
      <c r="I858" s="328"/>
      <c r="J858" s="328"/>
      <c r="K858" s="328"/>
      <c r="L858" s="328"/>
      <c r="M858" s="328"/>
      <c r="N858" s="328"/>
      <c r="O858" s="328"/>
      <c r="P858" s="328"/>
      <c r="Q858" s="328"/>
      <c r="R858" s="328"/>
      <c r="S858" s="328"/>
      <c r="T858" s="328"/>
      <c r="U858" s="328"/>
      <c r="V858" s="328"/>
      <c r="W858" s="328"/>
      <c r="X858" s="328"/>
      <c r="Y858" s="328"/>
      <c r="Z858" s="328"/>
      <c r="AA858" s="328"/>
      <c r="AB858" s="328"/>
      <c r="AC858" s="328"/>
      <c r="AD858" s="328"/>
      <c r="AE858" s="328"/>
      <c r="AF858" s="328"/>
      <c r="AG858" s="328"/>
      <c r="AH858" s="328"/>
      <c r="AI858" s="328"/>
      <c r="AJ858" s="328"/>
      <c r="AK858" s="328"/>
      <c r="AL858" s="328"/>
      <c r="AM858" s="328"/>
      <c r="AN858" s="328"/>
      <c r="AO858" s="328"/>
      <c r="AP858" s="328"/>
      <c r="AQ858" s="328"/>
    </row>
    <row r="859" spans="4:43">
      <c r="E859" s="72"/>
      <c r="F859" s="74" t="s">
        <v>25</v>
      </c>
      <c r="G859" s="328" t="s">
        <v>257</v>
      </c>
      <c r="H859" s="328"/>
      <c r="I859" s="328"/>
      <c r="J859" s="328"/>
      <c r="K859" s="328"/>
      <c r="L859" s="328"/>
      <c r="M859" s="328"/>
      <c r="N859" s="328"/>
      <c r="O859" s="328"/>
      <c r="P859" s="328"/>
      <c r="Q859" s="328"/>
      <c r="R859" s="328"/>
      <c r="S859" s="328"/>
      <c r="T859" s="328"/>
      <c r="U859" s="328"/>
      <c r="V859" s="328"/>
      <c r="W859" s="328"/>
      <c r="X859" s="328"/>
      <c r="Y859" s="328"/>
      <c r="Z859" s="328"/>
      <c r="AA859" s="328"/>
      <c r="AB859" s="328"/>
      <c r="AC859" s="328"/>
      <c r="AD859" s="328"/>
      <c r="AE859" s="328"/>
      <c r="AF859" s="328"/>
      <c r="AG859" s="328"/>
      <c r="AH859" s="328"/>
      <c r="AI859" s="328"/>
      <c r="AJ859" s="328"/>
      <c r="AK859" s="328"/>
      <c r="AL859" s="328"/>
      <c r="AM859" s="328"/>
      <c r="AN859" s="328"/>
      <c r="AO859" s="328"/>
      <c r="AP859" s="328"/>
      <c r="AQ859" s="328"/>
    </row>
    <row r="860" spans="4:43">
      <c r="E860" s="72"/>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c r="AQ860" s="37"/>
    </row>
    <row r="861" spans="4:43">
      <c r="E861" s="72"/>
      <c r="F861" s="280" t="s">
        <v>258</v>
      </c>
      <c r="G861" s="280"/>
      <c r="H861" s="280"/>
      <c r="I861" s="280"/>
      <c r="J861" s="280"/>
      <c r="K861" s="280"/>
      <c r="L861" s="280"/>
      <c r="M861" s="280"/>
      <c r="N861" s="280"/>
      <c r="O861" s="280"/>
      <c r="P861" s="280"/>
      <c r="Q861" s="280"/>
      <c r="R861" s="280"/>
      <c r="S861" s="280"/>
      <c r="T861" s="280"/>
      <c r="U861" s="280"/>
      <c r="V861" s="280"/>
      <c r="W861" s="280"/>
      <c r="X861" s="280"/>
      <c r="Y861" s="280"/>
      <c r="Z861" s="280"/>
      <c r="AA861" s="280"/>
      <c r="AB861" s="280"/>
      <c r="AC861" s="280"/>
      <c r="AD861" s="280"/>
      <c r="AE861" s="280"/>
      <c r="AF861" s="280"/>
      <c r="AG861" s="280"/>
      <c r="AH861" s="280"/>
      <c r="AI861" s="280"/>
      <c r="AJ861" s="280"/>
      <c r="AK861" s="280"/>
      <c r="AL861" s="280"/>
      <c r="AM861" s="280"/>
      <c r="AN861" s="280"/>
      <c r="AO861" s="280"/>
      <c r="AP861" s="280"/>
      <c r="AQ861" s="280"/>
    </row>
    <row r="862" spans="4:43">
      <c r="E862" s="72"/>
      <c r="F862" s="328" t="s">
        <v>259</v>
      </c>
      <c r="G862" s="328"/>
      <c r="H862" s="328"/>
      <c r="I862" s="328"/>
      <c r="J862" s="328"/>
      <c r="K862" s="328"/>
      <c r="L862" s="328"/>
      <c r="M862" s="328"/>
      <c r="N862" s="328"/>
      <c r="O862" s="328"/>
      <c r="P862" s="328"/>
      <c r="Q862" s="328"/>
      <c r="R862" s="328"/>
      <c r="S862" s="328"/>
      <c r="T862" s="328"/>
      <c r="U862" s="328"/>
      <c r="V862" s="328"/>
      <c r="W862" s="328"/>
      <c r="X862" s="328"/>
      <c r="Y862" s="328"/>
      <c r="Z862" s="328"/>
      <c r="AA862" s="328"/>
      <c r="AB862" s="328"/>
      <c r="AC862" s="328"/>
      <c r="AD862" s="328"/>
      <c r="AE862" s="328"/>
      <c r="AF862" s="328"/>
      <c r="AG862" s="328"/>
      <c r="AH862" s="328"/>
      <c r="AI862" s="328"/>
      <c r="AJ862" s="328"/>
      <c r="AK862" s="328"/>
      <c r="AL862" s="328"/>
      <c r="AM862" s="328"/>
      <c r="AN862" s="328"/>
      <c r="AO862" s="328"/>
      <c r="AP862" s="328"/>
      <c r="AQ862" s="328"/>
    </row>
    <row r="863" spans="4:43" ht="12.75" customHeight="1">
      <c r="E863" s="72"/>
      <c r="F863" s="74" t="s">
        <v>25</v>
      </c>
      <c r="G863" s="328" t="s">
        <v>256</v>
      </c>
      <c r="H863" s="328"/>
      <c r="I863" s="328"/>
      <c r="J863" s="328"/>
      <c r="K863" s="328"/>
      <c r="L863" s="328"/>
      <c r="M863" s="328"/>
      <c r="N863" s="328"/>
      <c r="O863" s="328"/>
      <c r="P863" s="328"/>
      <c r="Q863" s="328"/>
      <c r="R863" s="328"/>
      <c r="S863" s="328"/>
      <c r="T863" s="328"/>
      <c r="U863" s="328"/>
      <c r="V863" s="328"/>
      <c r="W863" s="328"/>
      <c r="X863" s="328"/>
      <c r="Y863" s="328"/>
      <c r="Z863" s="328"/>
      <c r="AA863" s="328"/>
      <c r="AB863" s="328"/>
      <c r="AC863" s="328"/>
      <c r="AD863" s="328"/>
      <c r="AE863" s="328"/>
      <c r="AF863" s="328"/>
      <c r="AG863" s="328"/>
      <c r="AH863" s="328"/>
      <c r="AI863" s="328"/>
      <c r="AJ863" s="328"/>
      <c r="AK863" s="328"/>
      <c r="AL863" s="328"/>
      <c r="AM863" s="328"/>
      <c r="AN863" s="328"/>
      <c r="AO863" s="328"/>
      <c r="AP863" s="328"/>
      <c r="AQ863" s="328"/>
    </row>
    <row r="864" spans="4:43">
      <c r="E864" s="72"/>
      <c r="F864" s="74" t="s">
        <v>25</v>
      </c>
      <c r="G864" s="328" t="s">
        <v>261</v>
      </c>
      <c r="H864" s="328"/>
      <c r="I864" s="328"/>
      <c r="J864" s="328"/>
      <c r="K864" s="328"/>
      <c r="L864" s="328"/>
      <c r="M864" s="328"/>
      <c r="N864" s="328"/>
      <c r="O864" s="328"/>
      <c r="P864" s="328"/>
      <c r="Q864" s="328"/>
      <c r="R864" s="328"/>
      <c r="S864" s="328"/>
      <c r="T864" s="328"/>
      <c r="U864" s="328"/>
      <c r="V864" s="328"/>
      <c r="W864" s="328"/>
      <c r="X864" s="328"/>
      <c r="Y864" s="328"/>
      <c r="Z864" s="328"/>
      <c r="AA864" s="328"/>
      <c r="AB864" s="328"/>
      <c r="AC864" s="328"/>
      <c r="AD864" s="328"/>
      <c r="AE864" s="328"/>
      <c r="AF864" s="328"/>
      <c r="AG864" s="328"/>
      <c r="AH864" s="328"/>
      <c r="AI864" s="328"/>
      <c r="AJ864" s="328"/>
      <c r="AK864" s="328"/>
      <c r="AL864" s="328"/>
      <c r="AM864" s="328"/>
      <c r="AN864" s="328"/>
      <c r="AO864" s="328"/>
      <c r="AP864" s="328"/>
      <c r="AQ864" s="328"/>
    </row>
    <row r="865" spans="5:43">
      <c r="E865" s="72"/>
      <c r="F865" s="74" t="s">
        <v>25</v>
      </c>
      <c r="G865" s="328" t="s">
        <v>550</v>
      </c>
      <c r="H865" s="328"/>
      <c r="I865" s="328"/>
      <c r="J865" s="328"/>
      <c r="K865" s="328"/>
      <c r="L865" s="328"/>
      <c r="M865" s="328"/>
      <c r="N865" s="328"/>
      <c r="O865" s="328"/>
      <c r="P865" s="328"/>
      <c r="Q865" s="328"/>
      <c r="R865" s="328"/>
      <c r="S865" s="328"/>
      <c r="T865" s="328"/>
      <c r="U865" s="328"/>
      <c r="V865" s="328"/>
      <c r="W865" s="328"/>
      <c r="X865" s="328"/>
      <c r="Y865" s="328"/>
      <c r="Z865" s="328"/>
      <c r="AA865" s="328"/>
      <c r="AB865" s="328"/>
      <c r="AC865" s="328"/>
      <c r="AD865" s="328"/>
      <c r="AE865" s="328"/>
      <c r="AF865" s="328"/>
      <c r="AG865" s="328"/>
      <c r="AH865" s="328"/>
      <c r="AI865" s="328"/>
      <c r="AJ865" s="328"/>
      <c r="AK865" s="328"/>
      <c r="AL865" s="328"/>
      <c r="AM865" s="328"/>
      <c r="AN865" s="328"/>
      <c r="AO865" s="328"/>
      <c r="AP865" s="328"/>
      <c r="AQ865" s="328"/>
    </row>
    <row r="866" spans="5:43" ht="27.75" customHeight="1">
      <c r="E866" s="72"/>
      <c r="F866" s="74" t="s">
        <v>25</v>
      </c>
      <c r="G866" s="252" t="s">
        <v>262</v>
      </c>
      <c r="H866" s="252"/>
      <c r="I866" s="252"/>
      <c r="J866" s="252"/>
      <c r="K866" s="252"/>
      <c r="L866" s="252"/>
      <c r="M866" s="252"/>
      <c r="N866" s="252"/>
      <c r="O866" s="252"/>
      <c r="P866" s="252"/>
      <c r="Q866" s="252"/>
      <c r="R866" s="252"/>
      <c r="S866" s="252"/>
      <c r="T866" s="252"/>
      <c r="U866" s="252"/>
      <c r="V866" s="252"/>
      <c r="W866" s="252"/>
      <c r="X866" s="252"/>
      <c r="Y866" s="252"/>
      <c r="Z866" s="252"/>
      <c r="AA866" s="252"/>
      <c r="AB866" s="252"/>
      <c r="AC866" s="252"/>
      <c r="AD866" s="252"/>
      <c r="AE866" s="252"/>
      <c r="AF866" s="252"/>
      <c r="AG866" s="252"/>
      <c r="AH866" s="252"/>
      <c r="AI866" s="252"/>
      <c r="AJ866" s="252"/>
      <c r="AK866" s="252"/>
      <c r="AL866" s="252"/>
      <c r="AM866" s="252"/>
      <c r="AN866" s="252"/>
      <c r="AO866" s="252"/>
      <c r="AP866" s="252"/>
      <c r="AQ866" s="252"/>
    </row>
    <row r="867" spans="5:43">
      <c r="E867" s="72"/>
    </row>
    <row r="868" spans="5:43">
      <c r="E868" s="72"/>
      <c r="F868" s="308" t="str">
        <f>CONCATENATE($F$503,D887,".")</f>
        <v>2.14.</v>
      </c>
      <c r="G868" s="308"/>
      <c r="H868" s="315" t="s">
        <v>263</v>
      </c>
      <c r="I868" s="315"/>
      <c r="J868" s="315"/>
      <c r="K868" s="315"/>
      <c r="L868" s="315"/>
      <c r="M868" s="315"/>
      <c r="N868" s="315"/>
      <c r="O868" s="315"/>
      <c r="P868" s="315"/>
      <c r="Q868" s="315"/>
      <c r="R868" s="315"/>
      <c r="S868" s="315"/>
      <c r="T868" s="315"/>
      <c r="U868" s="315"/>
      <c r="V868" s="315"/>
      <c r="W868" s="315"/>
      <c r="X868" s="315"/>
      <c r="Y868" s="315"/>
      <c r="Z868" s="315"/>
      <c r="AA868" s="315"/>
      <c r="AB868" s="315"/>
      <c r="AC868" s="315"/>
      <c r="AD868" s="315"/>
      <c r="AE868" s="315"/>
      <c r="AF868" s="315"/>
      <c r="AG868" s="315"/>
      <c r="AH868" s="315"/>
      <c r="AI868" s="315"/>
      <c r="AJ868" s="315"/>
      <c r="AK868" s="315"/>
      <c r="AL868" s="315"/>
      <c r="AM868" s="315"/>
      <c r="AN868" s="315"/>
      <c r="AO868" s="315"/>
      <c r="AP868" s="315"/>
      <c r="AQ868" s="315"/>
    </row>
    <row r="869" spans="5:43">
      <c r="E869" s="72"/>
      <c r="F869" s="252" t="s">
        <v>264</v>
      </c>
      <c r="G869" s="252"/>
      <c r="H869" s="252"/>
      <c r="I869" s="252"/>
      <c r="J869" s="252"/>
      <c r="K869" s="252"/>
      <c r="L869" s="252"/>
      <c r="M869" s="252"/>
      <c r="N869" s="252"/>
      <c r="O869" s="252"/>
      <c r="P869" s="252"/>
      <c r="Q869" s="252"/>
      <c r="R869" s="252"/>
      <c r="S869" s="252"/>
      <c r="T869" s="252"/>
      <c r="U869" s="252"/>
      <c r="V869" s="252"/>
      <c r="W869" s="252"/>
      <c r="X869" s="252"/>
      <c r="Y869" s="252"/>
      <c r="Z869" s="252"/>
      <c r="AA869" s="252"/>
      <c r="AB869" s="252"/>
      <c r="AC869" s="252"/>
      <c r="AD869" s="252"/>
      <c r="AE869" s="252"/>
      <c r="AF869" s="252"/>
      <c r="AG869" s="252"/>
      <c r="AH869" s="252"/>
      <c r="AI869" s="252"/>
      <c r="AJ869" s="252"/>
      <c r="AK869" s="252"/>
      <c r="AL869" s="252"/>
      <c r="AM869" s="252"/>
      <c r="AN869" s="252"/>
      <c r="AO869" s="252"/>
      <c r="AP869" s="252"/>
      <c r="AQ869" s="252"/>
    </row>
    <row r="870" spans="5:43" ht="12.75" customHeight="1">
      <c r="E870" s="72"/>
      <c r="F870" s="252"/>
      <c r="G870" s="252"/>
      <c r="H870" s="252"/>
      <c r="I870" s="252"/>
      <c r="J870" s="252"/>
      <c r="K870" s="252"/>
      <c r="L870" s="252"/>
      <c r="M870" s="252"/>
      <c r="N870" s="252"/>
      <c r="O870" s="252"/>
      <c r="P870" s="252"/>
      <c r="Q870" s="252"/>
      <c r="R870" s="252"/>
      <c r="S870" s="252"/>
      <c r="T870" s="252"/>
      <c r="U870" s="252"/>
      <c r="V870" s="252"/>
      <c r="W870" s="252"/>
      <c r="X870" s="252"/>
      <c r="Y870" s="252"/>
      <c r="Z870" s="252"/>
      <c r="AA870" s="252"/>
      <c r="AB870" s="252"/>
      <c r="AC870" s="252"/>
      <c r="AD870" s="252"/>
      <c r="AE870" s="252"/>
      <c r="AF870" s="252"/>
      <c r="AG870" s="252"/>
      <c r="AH870" s="252"/>
      <c r="AI870" s="252"/>
      <c r="AJ870" s="252"/>
      <c r="AK870" s="252"/>
      <c r="AL870" s="252"/>
      <c r="AM870" s="252"/>
      <c r="AN870" s="252"/>
      <c r="AO870" s="252"/>
      <c r="AP870" s="252"/>
      <c r="AQ870" s="252"/>
    </row>
    <row r="871" spans="5:43">
      <c r="E871" s="72"/>
      <c r="F871" s="252"/>
      <c r="G871" s="252"/>
      <c r="H871" s="252"/>
      <c r="I871" s="252"/>
      <c r="J871" s="252"/>
      <c r="K871" s="252"/>
      <c r="L871" s="252"/>
      <c r="M871" s="252"/>
      <c r="N871" s="252"/>
      <c r="O871" s="252"/>
      <c r="P871" s="252"/>
      <c r="Q871" s="252"/>
      <c r="R871" s="252"/>
      <c r="S871" s="252"/>
      <c r="T871" s="252"/>
      <c r="U871" s="252"/>
      <c r="V871" s="252"/>
      <c r="W871" s="252"/>
      <c r="X871" s="252"/>
      <c r="Y871" s="252"/>
      <c r="Z871" s="252"/>
      <c r="AA871" s="252"/>
      <c r="AB871" s="252"/>
      <c r="AC871" s="252"/>
      <c r="AD871" s="252"/>
      <c r="AE871" s="252"/>
      <c r="AF871" s="252"/>
      <c r="AG871" s="252"/>
      <c r="AH871" s="252"/>
      <c r="AI871" s="252"/>
      <c r="AJ871" s="252"/>
      <c r="AK871" s="252"/>
      <c r="AL871" s="252"/>
      <c r="AM871" s="252"/>
      <c r="AN871" s="252"/>
      <c r="AO871" s="252"/>
      <c r="AP871" s="252"/>
      <c r="AQ871" s="252"/>
    </row>
    <row r="872" spans="5:43" ht="10.5" customHeight="1">
      <c r="E872" s="72"/>
      <c r="F872" s="252" t="s">
        <v>265</v>
      </c>
      <c r="G872" s="252"/>
      <c r="H872" s="252"/>
      <c r="I872" s="252"/>
      <c r="J872" s="252"/>
      <c r="K872" s="252"/>
      <c r="L872" s="252"/>
      <c r="M872" s="252"/>
      <c r="N872" s="252"/>
      <c r="O872" s="252"/>
      <c r="P872" s="252"/>
      <c r="Q872" s="252"/>
      <c r="R872" s="252"/>
      <c r="S872" s="252"/>
      <c r="T872" s="252"/>
      <c r="U872" s="252"/>
      <c r="V872" s="252"/>
      <c r="W872" s="252"/>
      <c r="X872" s="252"/>
      <c r="Y872" s="252"/>
      <c r="Z872" s="252"/>
      <c r="AA872" s="252"/>
      <c r="AB872" s="252"/>
      <c r="AC872" s="252"/>
      <c r="AD872" s="252"/>
      <c r="AE872" s="252"/>
      <c r="AF872" s="252"/>
      <c r="AG872" s="252"/>
      <c r="AH872" s="252"/>
      <c r="AI872" s="252"/>
      <c r="AJ872" s="252"/>
      <c r="AK872" s="252"/>
      <c r="AL872" s="252"/>
      <c r="AM872" s="252"/>
      <c r="AN872" s="252"/>
      <c r="AO872" s="252"/>
      <c r="AP872" s="252"/>
      <c r="AQ872" s="252"/>
    </row>
    <row r="873" spans="5:43" ht="12.75" customHeight="1">
      <c r="E873" s="72"/>
      <c r="F873" s="252"/>
      <c r="G873" s="252"/>
      <c r="H873" s="252"/>
      <c r="I873" s="252"/>
      <c r="J873" s="252"/>
      <c r="K873" s="252"/>
      <c r="L873" s="252"/>
      <c r="M873" s="252"/>
      <c r="N873" s="252"/>
      <c r="O873" s="252"/>
      <c r="P873" s="252"/>
      <c r="Q873" s="252"/>
      <c r="R873" s="252"/>
      <c r="S873" s="252"/>
      <c r="T873" s="252"/>
      <c r="U873" s="252"/>
      <c r="V873" s="252"/>
      <c r="W873" s="252"/>
      <c r="X873" s="252"/>
      <c r="Y873" s="252"/>
      <c r="Z873" s="252"/>
      <c r="AA873" s="252"/>
      <c r="AB873" s="252"/>
      <c r="AC873" s="252"/>
      <c r="AD873" s="252"/>
      <c r="AE873" s="252"/>
      <c r="AF873" s="252"/>
      <c r="AG873" s="252"/>
      <c r="AH873" s="252"/>
      <c r="AI873" s="252"/>
      <c r="AJ873" s="252"/>
      <c r="AK873" s="252"/>
      <c r="AL873" s="252"/>
      <c r="AM873" s="252"/>
      <c r="AN873" s="252"/>
      <c r="AO873" s="252"/>
      <c r="AP873" s="252"/>
      <c r="AQ873" s="252"/>
    </row>
    <row r="874" spans="5:43" ht="30.75" customHeight="1">
      <c r="E874" s="72"/>
      <c r="F874" s="252"/>
      <c r="G874" s="252"/>
      <c r="H874" s="252"/>
      <c r="I874" s="252"/>
      <c r="J874" s="252"/>
      <c r="K874" s="252"/>
      <c r="L874" s="252"/>
      <c r="M874" s="252"/>
      <c r="N874" s="252"/>
      <c r="O874" s="252"/>
      <c r="P874" s="252"/>
      <c r="Q874" s="252"/>
      <c r="R874" s="252"/>
      <c r="S874" s="252"/>
      <c r="T874" s="252"/>
      <c r="U874" s="252"/>
      <c r="V874" s="252"/>
      <c r="W874" s="252"/>
      <c r="X874" s="252"/>
      <c r="Y874" s="252"/>
      <c r="Z874" s="252"/>
      <c r="AA874" s="252"/>
      <c r="AB874" s="252"/>
      <c r="AC874" s="252"/>
      <c r="AD874" s="252"/>
      <c r="AE874" s="252"/>
      <c r="AF874" s="252"/>
      <c r="AG874" s="252"/>
      <c r="AH874" s="252"/>
      <c r="AI874" s="252"/>
      <c r="AJ874" s="252"/>
      <c r="AK874" s="252"/>
      <c r="AL874" s="252"/>
      <c r="AM874" s="252"/>
      <c r="AN874" s="252"/>
      <c r="AO874" s="252"/>
      <c r="AP874" s="252"/>
      <c r="AQ874" s="252"/>
    </row>
    <row r="875" spans="5:43" ht="12.75" customHeight="1">
      <c r="E875" s="72"/>
      <c r="F875" s="252" t="s">
        <v>266</v>
      </c>
      <c r="G875" s="252"/>
      <c r="H875" s="252"/>
      <c r="I875" s="252"/>
      <c r="J875" s="252"/>
      <c r="K875" s="252"/>
      <c r="L875" s="252"/>
      <c r="M875" s="252"/>
      <c r="N875" s="252"/>
      <c r="O875" s="252"/>
      <c r="P875" s="252"/>
      <c r="Q875" s="252"/>
      <c r="R875" s="252"/>
      <c r="S875" s="252"/>
      <c r="T875" s="252"/>
      <c r="U875" s="252"/>
      <c r="V875" s="252"/>
      <c r="W875" s="252"/>
      <c r="X875" s="252"/>
      <c r="Y875" s="252"/>
      <c r="Z875" s="252"/>
      <c r="AA875" s="252"/>
      <c r="AB875" s="252"/>
      <c r="AC875" s="252"/>
      <c r="AD875" s="252"/>
      <c r="AE875" s="252"/>
      <c r="AF875" s="252"/>
      <c r="AG875" s="252"/>
      <c r="AH875" s="252"/>
      <c r="AI875" s="252"/>
      <c r="AJ875" s="252"/>
      <c r="AK875" s="252"/>
      <c r="AL875" s="252"/>
      <c r="AM875" s="252"/>
      <c r="AN875" s="252"/>
      <c r="AO875" s="252"/>
      <c r="AP875" s="252"/>
      <c r="AQ875" s="252"/>
    </row>
    <row r="876" spans="5:43" ht="12.75" customHeight="1">
      <c r="E876" s="72"/>
      <c r="F876" s="252"/>
      <c r="G876" s="252"/>
      <c r="H876" s="252"/>
      <c r="I876" s="252"/>
      <c r="J876" s="252"/>
      <c r="K876" s="252"/>
      <c r="L876" s="252"/>
      <c r="M876" s="252"/>
      <c r="N876" s="252"/>
      <c r="O876" s="252"/>
      <c r="P876" s="252"/>
      <c r="Q876" s="252"/>
      <c r="R876" s="252"/>
      <c r="S876" s="252"/>
      <c r="T876" s="252"/>
      <c r="U876" s="252"/>
      <c r="V876" s="252"/>
      <c r="W876" s="252"/>
      <c r="X876" s="252"/>
      <c r="Y876" s="252"/>
      <c r="Z876" s="252"/>
      <c r="AA876" s="252"/>
      <c r="AB876" s="252"/>
      <c r="AC876" s="252"/>
      <c r="AD876" s="252"/>
      <c r="AE876" s="252"/>
      <c r="AF876" s="252"/>
      <c r="AG876" s="252"/>
      <c r="AH876" s="252"/>
      <c r="AI876" s="252"/>
      <c r="AJ876" s="252"/>
      <c r="AK876" s="252"/>
      <c r="AL876" s="252"/>
      <c r="AM876" s="252"/>
      <c r="AN876" s="252"/>
      <c r="AO876" s="252"/>
      <c r="AP876" s="252"/>
      <c r="AQ876" s="252"/>
    </row>
    <row r="877" spans="5:43">
      <c r="E877" s="72"/>
      <c r="F877" s="252" t="s">
        <v>267</v>
      </c>
      <c r="G877" s="252"/>
      <c r="H877" s="252"/>
      <c r="I877" s="252"/>
      <c r="J877" s="252"/>
      <c r="K877" s="252"/>
      <c r="L877" s="252"/>
      <c r="M877" s="252"/>
      <c r="N877" s="252"/>
      <c r="O877" s="252"/>
      <c r="P877" s="252"/>
      <c r="Q877" s="252"/>
      <c r="R877" s="252"/>
      <c r="S877" s="252"/>
      <c r="T877" s="252"/>
      <c r="U877" s="252"/>
      <c r="V877" s="252"/>
      <c r="W877" s="252"/>
      <c r="X877" s="252"/>
      <c r="Y877" s="252"/>
      <c r="Z877" s="252"/>
      <c r="AA877" s="252"/>
      <c r="AB877" s="252"/>
      <c r="AC877" s="252"/>
      <c r="AD877" s="252"/>
      <c r="AE877" s="252"/>
      <c r="AF877" s="252"/>
      <c r="AG877" s="252"/>
      <c r="AH877" s="252"/>
      <c r="AI877" s="252"/>
      <c r="AJ877" s="252"/>
      <c r="AK877" s="252"/>
      <c r="AL877" s="252"/>
      <c r="AM877" s="252"/>
      <c r="AN877" s="252"/>
      <c r="AO877" s="252"/>
      <c r="AP877" s="252"/>
      <c r="AQ877" s="252"/>
    </row>
    <row r="878" spans="5:43" ht="12.75" customHeight="1">
      <c r="E878" s="72"/>
      <c r="F878" s="252"/>
      <c r="G878" s="252"/>
      <c r="H878" s="252"/>
      <c r="I878" s="252"/>
      <c r="J878" s="252"/>
      <c r="K878" s="252"/>
      <c r="L878" s="252"/>
      <c r="M878" s="252"/>
      <c r="N878" s="252"/>
      <c r="O878" s="252"/>
      <c r="P878" s="252"/>
      <c r="Q878" s="252"/>
      <c r="R878" s="252"/>
      <c r="S878" s="252"/>
      <c r="T878" s="252"/>
      <c r="U878" s="252"/>
      <c r="V878" s="252"/>
      <c r="W878" s="252"/>
      <c r="X878" s="252"/>
      <c r="Y878" s="252"/>
      <c r="Z878" s="252"/>
      <c r="AA878" s="252"/>
      <c r="AB878" s="252"/>
      <c r="AC878" s="252"/>
      <c r="AD878" s="252"/>
      <c r="AE878" s="252"/>
      <c r="AF878" s="252"/>
      <c r="AG878" s="252"/>
      <c r="AH878" s="252"/>
      <c r="AI878" s="252"/>
      <c r="AJ878" s="252"/>
      <c r="AK878" s="252"/>
      <c r="AL878" s="252"/>
      <c r="AM878" s="252"/>
      <c r="AN878" s="252"/>
      <c r="AO878" s="252"/>
      <c r="AP878" s="252"/>
      <c r="AQ878" s="252"/>
    </row>
    <row r="879" spans="5:43" ht="12.75" customHeight="1">
      <c r="E879" s="72"/>
      <c r="F879" s="252" t="s">
        <v>268</v>
      </c>
      <c r="G879" s="252"/>
      <c r="H879" s="252"/>
      <c r="I879" s="252"/>
      <c r="J879" s="252"/>
      <c r="K879" s="252"/>
      <c r="L879" s="252"/>
      <c r="M879" s="252"/>
      <c r="N879" s="252"/>
      <c r="O879" s="252"/>
      <c r="P879" s="252"/>
      <c r="Q879" s="252"/>
      <c r="R879" s="252"/>
      <c r="S879" s="252"/>
      <c r="T879" s="252"/>
      <c r="U879" s="252"/>
      <c r="V879" s="252"/>
      <c r="W879" s="252"/>
      <c r="X879" s="252"/>
      <c r="Y879" s="252"/>
      <c r="Z879" s="252"/>
      <c r="AA879" s="252"/>
      <c r="AB879" s="252"/>
      <c r="AC879" s="252"/>
      <c r="AD879" s="252"/>
      <c r="AE879" s="252"/>
      <c r="AF879" s="252"/>
      <c r="AG879" s="252"/>
      <c r="AH879" s="252"/>
      <c r="AI879" s="252"/>
      <c r="AJ879" s="252"/>
      <c r="AK879" s="252"/>
      <c r="AL879" s="252"/>
      <c r="AM879" s="252"/>
      <c r="AN879" s="252"/>
      <c r="AO879" s="252"/>
      <c r="AP879" s="252"/>
      <c r="AQ879" s="252"/>
    </row>
    <row r="880" spans="5:43" ht="12.75" customHeight="1">
      <c r="E880" s="72"/>
      <c r="F880" s="252"/>
      <c r="G880" s="252"/>
      <c r="H880" s="252"/>
      <c r="I880" s="252"/>
      <c r="J880" s="252"/>
      <c r="K880" s="252"/>
      <c r="L880" s="252"/>
      <c r="M880" s="252"/>
      <c r="N880" s="252"/>
      <c r="O880" s="252"/>
      <c r="P880" s="252"/>
      <c r="Q880" s="252"/>
      <c r="R880" s="252"/>
      <c r="S880" s="252"/>
      <c r="T880" s="252"/>
      <c r="U880" s="252"/>
      <c r="V880" s="252"/>
      <c r="W880" s="252"/>
      <c r="X880" s="252"/>
      <c r="Y880" s="252"/>
      <c r="Z880" s="252"/>
      <c r="AA880" s="252"/>
      <c r="AB880" s="252"/>
      <c r="AC880" s="252"/>
      <c r="AD880" s="252"/>
      <c r="AE880" s="252"/>
      <c r="AF880" s="252"/>
      <c r="AG880" s="252"/>
      <c r="AH880" s="252"/>
      <c r="AI880" s="252"/>
      <c r="AJ880" s="252"/>
      <c r="AK880" s="252"/>
      <c r="AL880" s="252"/>
      <c r="AM880" s="252"/>
      <c r="AN880" s="252"/>
      <c r="AO880" s="252"/>
      <c r="AP880" s="252"/>
      <c r="AQ880" s="252"/>
    </row>
    <row r="881" spans="1:43">
      <c r="E881" s="72"/>
    </row>
    <row r="882" spans="1:43">
      <c r="E882" s="72"/>
      <c r="F882" s="324" t="s">
        <v>597</v>
      </c>
      <c r="G882" s="324"/>
      <c r="H882" s="315" t="s">
        <v>271</v>
      </c>
      <c r="I882" s="315"/>
      <c r="J882" s="315"/>
      <c r="K882" s="315"/>
      <c r="L882" s="315"/>
      <c r="M882" s="315"/>
      <c r="N882" s="315"/>
      <c r="O882" s="315"/>
      <c r="P882" s="315"/>
      <c r="Q882" s="315"/>
      <c r="R882" s="315"/>
      <c r="S882" s="315"/>
      <c r="T882" s="315"/>
      <c r="U882" s="315"/>
      <c r="V882" s="315"/>
      <c r="W882" s="315"/>
      <c r="X882" s="315"/>
      <c r="Y882" s="315"/>
      <c r="Z882" s="315"/>
      <c r="AA882" s="315"/>
      <c r="AB882" s="315"/>
      <c r="AC882" s="315"/>
      <c r="AD882" s="315"/>
      <c r="AE882" s="315"/>
      <c r="AF882" s="315"/>
      <c r="AG882" s="315"/>
      <c r="AH882" s="315"/>
      <c r="AI882" s="315"/>
      <c r="AJ882" s="315"/>
      <c r="AK882" s="315"/>
      <c r="AL882" s="315"/>
      <c r="AM882" s="315"/>
      <c r="AN882" s="315"/>
      <c r="AO882" s="315"/>
      <c r="AP882" s="315"/>
      <c r="AQ882" s="315"/>
    </row>
    <row r="883" spans="1:43">
      <c r="E883" s="72"/>
      <c r="F883" s="252" t="s">
        <v>272</v>
      </c>
      <c r="G883" s="252"/>
      <c r="H883" s="252"/>
      <c r="I883" s="252"/>
      <c r="J883" s="252"/>
      <c r="K883" s="252"/>
      <c r="L883" s="252"/>
      <c r="M883" s="252"/>
      <c r="N883" s="252"/>
      <c r="O883" s="252"/>
      <c r="P883" s="252"/>
      <c r="Q883" s="252"/>
      <c r="R883" s="252"/>
      <c r="S883" s="252"/>
      <c r="T883" s="252"/>
      <c r="U883" s="252"/>
      <c r="V883" s="252"/>
      <c r="W883" s="252"/>
      <c r="X883" s="252"/>
      <c r="Y883" s="252"/>
      <c r="Z883" s="252"/>
      <c r="AA883" s="252"/>
      <c r="AB883" s="252"/>
      <c r="AC883" s="252"/>
      <c r="AD883" s="252"/>
      <c r="AE883" s="252"/>
      <c r="AF883" s="252"/>
      <c r="AG883" s="252"/>
      <c r="AH883" s="252"/>
      <c r="AI883" s="252"/>
      <c r="AJ883" s="252"/>
      <c r="AK883" s="252"/>
      <c r="AL883" s="252"/>
      <c r="AM883" s="252"/>
      <c r="AN883" s="252"/>
      <c r="AO883" s="252"/>
      <c r="AP883" s="252"/>
      <c r="AQ883" s="252"/>
    </row>
    <row r="884" spans="1:43">
      <c r="E884" s="72"/>
      <c r="F884" s="252"/>
      <c r="G884" s="252"/>
      <c r="H884" s="252"/>
      <c r="I884" s="252"/>
      <c r="J884" s="252"/>
      <c r="K884" s="252"/>
      <c r="L884" s="252"/>
      <c r="M884" s="252"/>
      <c r="N884" s="252"/>
      <c r="O884" s="252"/>
      <c r="P884" s="252"/>
      <c r="Q884" s="252"/>
      <c r="R884" s="252"/>
      <c r="S884" s="252"/>
      <c r="T884" s="252"/>
      <c r="U884" s="252"/>
      <c r="V884" s="252"/>
      <c r="W884" s="252"/>
      <c r="X884" s="252"/>
      <c r="Y884" s="252"/>
      <c r="Z884" s="252"/>
      <c r="AA884" s="252"/>
      <c r="AB884" s="252"/>
      <c r="AC884" s="252"/>
      <c r="AD884" s="252"/>
      <c r="AE884" s="252"/>
      <c r="AF884" s="252"/>
      <c r="AG884" s="252"/>
      <c r="AH884" s="252"/>
      <c r="AI884" s="252"/>
      <c r="AJ884" s="252"/>
      <c r="AK884" s="252"/>
      <c r="AL884" s="252"/>
      <c r="AM884" s="252"/>
      <c r="AN884" s="252"/>
      <c r="AO884" s="252"/>
      <c r="AP884" s="252"/>
      <c r="AQ884" s="252"/>
    </row>
    <row r="885" spans="1:43">
      <c r="E885" s="72"/>
      <c r="F885" s="252"/>
      <c r="G885" s="252"/>
      <c r="H885" s="252"/>
      <c r="I885" s="252"/>
      <c r="J885" s="252"/>
      <c r="K885" s="252"/>
      <c r="L885" s="252"/>
      <c r="M885" s="252"/>
      <c r="N885" s="252"/>
      <c r="O885" s="252"/>
      <c r="P885" s="252"/>
      <c r="Q885" s="252"/>
      <c r="R885" s="252"/>
      <c r="S885" s="252"/>
      <c r="T885" s="252"/>
      <c r="U885" s="252"/>
      <c r="V885" s="252"/>
      <c r="W885" s="252"/>
      <c r="X885" s="252"/>
      <c r="Y885" s="252"/>
      <c r="Z885" s="252"/>
      <c r="AA885" s="252"/>
      <c r="AB885" s="252"/>
      <c r="AC885" s="252"/>
      <c r="AD885" s="252"/>
      <c r="AE885" s="252"/>
      <c r="AF885" s="252"/>
      <c r="AG885" s="252"/>
      <c r="AH885" s="252"/>
      <c r="AI885" s="252"/>
      <c r="AJ885" s="252"/>
      <c r="AK885" s="252"/>
      <c r="AL885" s="252"/>
      <c r="AM885" s="252"/>
      <c r="AN885" s="252"/>
      <c r="AO885" s="252"/>
      <c r="AP885" s="252"/>
      <c r="AQ885" s="252"/>
    </row>
    <row r="886" spans="1:43">
      <c r="E886" s="72"/>
      <c r="F886" s="252"/>
      <c r="G886" s="252"/>
      <c r="H886" s="252"/>
      <c r="I886" s="252"/>
      <c r="J886" s="252"/>
      <c r="K886" s="252"/>
      <c r="L886" s="252"/>
      <c r="M886" s="252"/>
      <c r="N886" s="252"/>
      <c r="O886" s="252"/>
      <c r="P886" s="252"/>
      <c r="Q886" s="252"/>
      <c r="R886" s="252"/>
      <c r="S886" s="252"/>
      <c r="T886" s="252"/>
      <c r="U886" s="252"/>
      <c r="V886" s="252"/>
      <c r="W886" s="252"/>
      <c r="X886" s="252"/>
      <c r="Y886" s="252"/>
      <c r="Z886" s="252"/>
      <c r="AA886" s="252"/>
      <c r="AB886" s="252"/>
      <c r="AC886" s="252"/>
      <c r="AD886" s="252"/>
      <c r="AE886" s="252"/>
      <c r="AF886" s="252"/>
      <c r="AG886" s="252"/>
      <c r="AH886" s="252"/>
      <c r="AI886" s="252"/>
      <c r="AJ886" s="252"/>
      <c r="AK886" s="252"/>
      <c r="AL886" s="252"/>
      <c r="AM886" s="252"/>
      <c r="AN886" s="252"/>
      <c r="AO886" s="252"/>
      <c r="AP886" s="252"/>
      <c r="AQ886" s="252"/>
    </row>
    <row r="887" spans="1:43" ht="12.75" customHeight="1">
      <c r="D887" s="1">
        <v>14</v>
      </c>
      <c r="E887" s="72"/>
      <c r="F887" s="252"/>
      <c r="G887" s="252"/>
      <c r="H887" s="252"/>
      <c r="I887" s="252"/>
      <c r="J887" s="252"/>
      <c r="K887" s="252"/>
      <c r="L887" s="252"/>
      <c r="M887" s="252"/>
      <c r="N887" s="252"/>
      <c r="O887" s="252"/>
      <c r="P887" s="252"/>
      <c r="Q887" s="252"/>
      <c r="R887" s="252"/>
      <c r="S887" s="252"/>
      <c r="T887" s="252"/>
      <c r="U887" s="252"/>
      <c r="V887" s="252"/>
      <c r="W887" s="252"/>
      <c r="X887" s="252"/>
      <c r="Y887" s="252"/>
      <c r="Z887" s="252"/>
      <c r="AA887" s="252"/>
      <c r="AB887" s="252"/>
      <c r="AC887" s="252"/>
      <c r="AD887" s="252"/>
      <c r="AE887" s="252"/>
      <c r="AF887" s="252"/>
      <c r="AG887" s="252"/>
      <c r="AH887" s="252"/>
      <c r="AI887" s="252"/>
      <c r="AJ887" s="252"/>
      <c r="AK887" s="252"/>
      <c r="AL887" s="252"/>
      <c r="AM887" s="252"/>
      <c r="AN887" s="252"/>
      <c r="AO887" s="252"/>
      <c r="AP887" s="252"/>
      <c r="AQ887" s="252"/>
    </row>
    <row r="888" spans="1:43">
      <c r="E888" s="72"/>
      <c r="F888" s="252"/>
      <c r="G888" s="252"/>
      <c r="H888" s="252"/>
      <c r="I888" s="252"/>
      <c r="J888" s="252"/>
      <c r="K888" s="252"/>
      <c r="L888" s="252"/>
      <c r="M888" s="252"/>
      <c r="N888" s="252"/>
      <c r="O888" s="252"/>
      <c r="P888" s="252"/>
      <c r="Q888" s="252"/>
      <c r="R888" s="252"/>
      <c r="S888" s="252"/>
      <c r="T888" s="252"/>
      <c r="U888" s="252"/>
      <c r="V888" s="252"/>
      <c r="W888" s="252"/>
      <c r="X888" s="252"/>
      <c r="Y888" s="252"/>
      <c r="Z888" s="252"/>
      <c r="AA888" s="252"/>
      <c r="AB888" s="252"/>
      <c r="AC888" s="252"/>
      <c r="AD888" s="252"/>
      <c r="AE888" s="252"/>
      <c r="AF888" s="252"/>
      <c r="AG888" s="252"/>
      <c r="AH888" s="252"/>
      <c r="AI888" s="252"/>
      <c r="AJ888" s="252"/>
      <c r="AK888" s="252"/>
      <c r="AL888" s="252"/>
      <c r="AM888" s="252"/>
      <c r="AN888" s="252"/>
      <c r="AO888" s="252"/>
      <c r="AP888" s="252"/>
      <c r="AQ888" s="252"/>
    </row>
    <row r="889" spans="1:43">
      <c r="E889" s="72"/>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c r="AQ889" s="37"/>
    </row>
    <row r="890" spans="1:43">
      <c r="E890" s="72"/>
      <c r="F890" s="328" t="s">
        <v>273</v>
      </c>
      <c r="G890" s="328"/>
      <c r="H890" s="328"/>
      <c r="I890" s="328"/>
      <c r="J890" s="328"/>
      <c r="K890" s="328"/>
      <c r="L890" s="328"/>
      <c r="M890" s="328"/>
      <c r="N890" s="328"/>
      <c r="O890" s="328"/>
      <c r="P890" s="328"/>
      <c r="Q890" s="328"/>
      <c r="R890" s="328"/>
      <c r="S890" s="328"/>
      <c r="T890" s="328"/>
      <c r="U890" s="328"/>
      <c r="V890" s="328"/>
      <c r="W890" s="328"/>
      <c r="X890" s="328"/>
      <c r="Y890" s="328"/>
      <c r="Z890" s="328"/>
      <c r="AA890" s="328"/>
      <c r="AB890" s="328"/>
      <c r="AC890" s="328"/>
      <c r="AD890" s="328"/>
      <c r="AE890" s="328"/>
      <c r="AF890" s="328"/>
      <c r="AG890" s="328"/>
      <c r="AH890" s="328"/>
      <c r="AI890" s="328"/>
      <c r="AJ890" s="328"/>
      <c r="AK890" s="328"/>
      <c r="AL890" s="328"/>
      <c r="AM890" s="328"/>
      <c r="AN890" s="328"/>
      <c r="AO890" s="328"/>
      <c r="AP890" s="328"/>
      <c r="AQ890" s="328"/>
    </row>
    <row r="891" spans="1:43">
      <c r="E891" s="72"/>
    </row>
    <row r="892" spans="1:43">
      <c r="E892" s="72"/>
      <c r="F892" s="324" t="s">
        <v>598</v>
      </c>
      <c r="G892" s="324"/>
      <c r="H892" s="315" t="s">
        <v>277</v>
      </c>
      <c r="I892" s="315"/>
      <c r="J892" s="315"/>
      <c r="K892" s="315"/>
      <c r="L892" s="315"/>
      <c r="M892" s="315"/>
      <c r="N892" s="315"/>
      <c r="O892" s="315"/>
      <c r="P892" s="315"/>
      <c r="Q892" s="315"/>
      <c r="R892" s="315"/>
      <c r="S892" s="315"/>
      <c r="T892" s="315"/>
      <c r="U892" s="315"/>
      <c r="V892" s="315"/>
      <c r="W892" s="315"/>
      <c r="X892" s="315"/>
      <c r="Y892" s="315"/>
      <c r="Z892" s="315"/>
      <c r="AA892" s="315"/>
      <c r="AB892" s="315"/>
      <c r="AC892" s="315"/>
      <c r="AD892" s="315"/>
      <c r="AE892" s="315"/>
      <c r="AF892" s="315"/>
      <c r="AG892" s="315"/>
      <c r="AH892" s="315"/>
      <c r="AI892" s="315"/>
      <c r="AJ892" s="315"/>
      <c r="AK892" s="315"/>
      <c r="AL892" s="315"/>
      <c r="AM892" s="315"/>
      <c r="AN892" s="315"/>
      <c r="AO892" s="315"/>
      <c r="AP892" s="315"/>
      <c r="AQ892" s="315"/>
    </row>
    <row r="893" spans="1:43">
      <c r="E893" s="72"/>
      <c r="F893" s="252" t="s">
        <v>278</v>
      </c>
      <c r="G893" s="252"/>
      <c r="H893" s="252"/>
      <c r="I893" s="252"/>
      <c r="J893" s="252"/>
      <c r="K893" s="252"/>
      <c r="L893" s="252"/>
      <c r="M893" s="252"/>
      <c r="N893" s="252"/>
      <c r="O893" s="252"/>
      <c r="P893" s="252"/>
      <c r="Q893" s="252"/>
      <c r="R893" s="252"/>
      <c r="S893" s="252"/>
      <c r="T893" s="252"/>
      <c r="U893" s="252"/>
      <c r="V893" s="252"/>
      <c r="W893" s="252"/>
      <c r="X893" s="252"/>
      <c r="Y893" s="252"/>
      <c r="Z893" s="252"/>
      <c r="AA893" s="252"/>
      <c r="AB893" s="252"/>
      <c r="AC893" s="252"/>
      <c r="AD893" s="252"/>
      <c r="AE893" s="252"/>
      <c r="AF893" s="252"/>
      <c r="AG893" s="252"/>
      <c r="AH893" s="252"/>
      <c r="AI893" s="252"/>
      <c r="AJ893" s="252"/>
      <c r="AK893" s="252"/>
      <c r="AL893" s="252"/>
      <c r="AM893" s="252"/>
      <c r="AN893" s="252"/>
      <c r="AO893" s="252"/>
      <c r="AP893" s="252"/>
      <c r="AQ893" s="252"/>
    </row>
    <row r="894" spans="1:43">
      <c r="E894" s="72"/>
      <c r="F894" s="252"/>
      <c r="G894" s="252"/>
      <c r="H894" s="252"/>
      <c r="I894" s="252"/>
      <c r="J894" s="252"/>
      <c r="K894" s="252"/>
      <c r="L894" s="252"/>
      <c r="M894" s="252"/>
      <c r="N894" s="252"/>
      <c r="O894" s="252"/>
      <c r="P894" s="252"/>
      <c r="Q894" s="252"/>
      <c r="R894" s="252"/>
      <c r="S894" s="252"/>
      <c r="T894" s="252"/>
      <c r="U894" s="252"/>
      <c r="V894" s="252"/>
      <c r="W894" s="252"/>
      <c r="X894" s="252"/>
      <c r="Y894" s="252"/>
      <c r="Z894" s="252"/>
      <c r="AA894" s="252"/>
      <c r="AB894" s="252"/>
      <c r="AC894" s="252"/>
      <c r="AD894" s="252"/>
      <c r="AE894" s="252"/>
      <c r="AF894" s="252"/>
      <c r="AG894" s="252"/>
      <c r="AH894" s="252"/>
      <c r="AI894" s="252"/>
      <c r="AJ894" s="252"/>
      <c r="AK894" s="252"/>
      <c r="AL894" s="252"/>
      <c r="AM894" s="252"/>
      <c r="AN894" s="252"/>
      <c r="AO894" s="252"/>
      <c r="AP894" s="252"/>
      <c r="AQ894" s="252"/>
    </row>
    <row r="895" spans="1:43">
      <c r="E895" s="72"/>
      <c r="F895" s="252"/>
      <c r="G895" s="252"/>
      <c r="H895" s="252"/>
      <c r="I895" s="252"/>
      <c r="J895" s="252"/>
      <c r="K895" s="252"/>
      <c r="L895" s="252"/>
      <c r="M895" s="252"/>
      <c r="N895" s="252"/>
      <c r="O895" s="252"/>
      <c r="P895" s="252"/>
      <c r="Q895" s="252"/>
      <c r="R895" s="252"/>
      <c r="S895" s="252"/>
      <c r="T895" s="252"/>
      <c r="U895" s="252"/>
      <c r="V895" s="252"/>
      <c r="W895" s="252"/>
      <c r="X895" s="252"/>
      <c r="Y895" s="252"/>
      <c r="Z895" s="252"/>
      <c r="AA895" s="252"/>
      <c r="AB895" s="252"/>
      <c r="AC895" s="252"/>
      <c r="AD895" s="252"/>
      <c r="AE895" s="252"/>
      <c r="AF895" s="252"/>
      <c r="AG895" s="252"/>
      <c r="AH895" s="252"/>
      <c r="AI895" s="252"/>
      <c r="AJ895" s="252"/>
      <c r="AK895" s="252"/>
      <c r="AL895" s="252"/>
      <c r="AM895" s="252"/>
      <c r="AN895" s="252"/>
      <c r="AO895" s="252"/>
      <c r="AP895" s="252"/>
      <c r="AQ895" s="252"/>
    </row>
    <row r="896" spans="1:43" s="203" customFormat="1">
      <c r="A896" s="1"/>
      <c r="B896" s="1"/>
      <c r="C896" s="2"/>
      <c r="D896" s="1"/>
      <c r="E896" s="199"/>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row>
    <row r="897" spans="1:43" s="203" customFormat="1">
      <c r="A897" s="1"/>
      <c r="B897" s="1"/>
      <c r="C897" s="2"/>
      <c r="D897" s="1"/>
      <c r="E897" s="199"/>
      <c r="F897" s="252" t="s">
        <v>279</v>
      </c>
      <c r="G897" s="252"/>
      <c r="H897" s="252"/>
      <c r="I897" s="252"/>
      <c r="J897" s="252"/>
      <c r="K897" s="252"/>
      <c r="L897" s="252"/>
      <c r="M897" s="252"/>
      <c r="N897" s="252"/>
      <c r="O897" s="252"/>
      <c r="P897" s="252"/>
      <c r="Q897" s="252"/>
      <c r="R897" s="252"/>
      <c r="S897" s="252"/>
      <c r="T897" s="252"/>
      <c r="U897" s="252"/>
      <c r="V897" s="252"/>
      <c r="W897" s="252"/>
      <c r="X897" s="252"/>
      <c r="Y897" s="252"/>
      <c r="Z897" s="252"/>
      <c r="AA897" s="252"/>
      <c r="AB897" s="252"/>
      <c r="AC897" s="252"/>
      <c r="AD897" s="252"/>
      <c r="AE897" s="252"/>
      <c r="AF897" s="252"/>
      <c r="AG897" s="252"/>
      <c r="AH897" s="252"/>
      <c r="AI897" s="252"/>
      <c r="AJ897" s="252"/>
      <c r="AK897" s="252"/>
      <c r="AL897" s="252"/>
      <c r="AM897" s="252"/>
      <c r="AN897" s="252"/>
      <c r="AO897" s="252"/>
      <c r="AP897" s="252"/>
      <c r="AQ897" s="252"/>
    </row>
    <row r="898" spans="1:43" s="203" customFormat="1">
      <c r="A898" s="1"/>
      <c r="B898" s="1"/>
      <c r="C898" s="2"/>
      <c r="D898" s="1"/>
      <c r="E898" s="199"/>
      <c r="F898" s="252"/>
      <c r="G898" s="252"/>
      <c r="H898" s="252"/>
      <c r="I898" s="252"/>
      <c r="J898" s="252"/>
      <c r="K898" s="252"/>
      <c r="L898" s="252"/>
      <c r="M898" s="252"/>
      <c r="N898" s="252"/>
      <c r="O898" s="252"/>
      <c r="P898" s="252"/>
      <c r="Q898" s="252"/>
      <c r="R898" s="252"/>
      <c r="S898" s="252"/>
      <c r="T898" s="252"/>
      <c r="U898" s="252"/>
      <c r="V898" s="252"/>
      <c r="W898" s="252"/>
      <c r="X898" s="252"/>
      <c r="Y898" s="252"/>
      <c r="Z898" s="252"/>
      <c r="AA898" s="252"/>
      <c r="AB898" s="252"/>
      <c r="AC898" s="252"/>
      <c r="AD898" s="252"/>
      <c r="AE898" s="252"/>
      <c r="AF898" s="252"/>
      <c r="AG898" s="252"/>
      <c r="AH898" s="252"/>
      <c r="AI898" s="252"/>
      <c r="AJ898" s="252"/>
      <c r="AK898" s="252"/>
      <c r="AL898" s="252"/>
      <c r="AM898" s="252"/>
      <c r="AN898" s="252"/>
      <c r="AO898" s="252"/>
      <c r="AP898" s="252"/>
      <c r="AQ898" s="252"/>
    </row>
    <row r="899" spans="1:43">
      <c r="E899" s="72"/>
    </row>
    <row r="900" spans="1:43">
      <c r="E900" s="72"/>
      <c r="F900" s="324" t="s">
        <v>599</v>
      </c>
      <c r="G900" s="324"/>
      <c r="H900" s="315" t="s">
        <v>72</v>
      </c>
      <c r="I900" s="315"/>
      <c r="J900" s="315"/>
      <c r="K900" s="315"/>
      <c r="L900" s="315"/>
      <c r="M900" s="315"/>
      <c r="N900" s="315"/>
      <c r="O900" s="315"/>
      <c r="P900" s="315"/>
      <c r="Q900" s="315"/>
      <c r="R900" s="315"/>
      <c r="S900" s="315"/>
      <c r="T900" s="315"/>
      <c r="U900" s="315"/>
      <c r="V900" s="315"/>
      <c r="W900" s="315"/>
      <c r="X900" s="315"/>
      <c r="Y900" s="315"/>
      <c r="Z900" s="315"/>
      <c r="AA900" s="315"/>
      <c r="AB900" s="315"/>
      <c r="AC900" s="315"/>
      <c r="AD900" s="315"/>
      <c r="AE900" s="315"/>
      <c r="AF900" s="315"/>
      <c r="AG900" s="315"/>
      <c r="AH900" s="315"/>
      <c r="AI900" s="315"/>
      <c r="AJ900" s="315"/>
      <c r="AK900" s="315"/>
      <c r="AL900" s="315"/>
      <c r="AM900" s="315"/>
      <c r="AN900" s="315"/>
      <c r="AO900" s="315"/>
      <c r="AP900" s="315"/>
      <c r="AQ900" s="315"/>
    </row>
    <row r="901" spans="1:43">
      <c r="E901" s="72"/>
      <c r="F901" s="252" t="s">
        <v>280</v>
      </c>
      <c r="G901" s="252"/>
      <c r="H901" s="252"/>
      <c r="I901" s="252"/>
      <c r="J901" s="252"/>
      <c r="K901" s="252"/>
      <c r="L901" s="252"/>
      <c r="M901" s="252"/>
      <c r="N901" s="252"/>
      <c r="O901" s="252"/>
      <c r="P901" s="252"/>
      <c r="Q901" s="252"/>
      <c r="R901" s="252"/>
      <c r="S901" s="252"/>
      <c r="T901" s="252"/>
      <c r="U901" s="252"/>
      <c r="V901" s="252"/>
      <c r="W901" s="252"/>
      <c r="X901" s="252"/>
      <c r="Y901" s="252"/>
      <c r="Z901" s="252"/>
      <c r="AA901" s="252"/>
      <c r="AB901" s="252"/>
      <c r="AC901" s="252"/>
      <c r="AD901" s="252"/>
      <c r="AE901" s="252"/>
      <c r="AF901" s="252"/>
      <c r="AG901" s="252"/>
      <c r="AH901" s="252"/>
      <c r="AI901" s="252"/>
      <c r="AJ901" s="252"/>
      <c r="AK901" s="252"/>
      <c r="AL901" s="252"/>
      <c r="AM901" s="252"/>
      <c r="AN901" s="252"/>
      <c r="AO901" s="252"/>
      <c r="AP901" s="252"/>
      <c r="AQ901" s="252"/>
    </row>
    <row r="902" spans="1:43">
      <c r="E902" s="72"/>
      <c r="F902" s="252"/>
      <c r="G902" s="252"/>
      <c r="H902" s="252"/>
      <c r="I902" s="252"/>
      <c r="J902" s="252"/>
      <c r="K902" s="252"/>
      <c r="L902" s="252"/>
      <c r="M902" s="252"/>
      <c r="N902" s="252"/>
      <c r="O902" s="252"/>
      <c r="P902" s="252"/>
      <c r="Q902" s="252"/>
      <c r="R902" s="252"/>
      <c r="S902" s="252"/>
      <c r="T902" s="252"/>
      <c r="U902" s="252"/>
      <c r="V902" s="252"/>
      <c r="W902" s="252"/>
      <c r="X902" s="252"/>
      <c r="Y902" s="252"/>
      <c r="Z902" s="252"/>
      <c r="AA902" s="252"/>
      <c r="AB902" s="252"/>
      <c r="AC902" s="252"/>
      <c r="AD902" s="252"/>
      <c r="AE902" s="252"/>
      <c r="AF902" s="252"/>
      <c r="AG902" s="252"/>
      <c r="AH902" s="252"/>
      <c r="AI902" s="252"/>
      <c r="AJ902" s="252"/>
      <c r="AK902" s="252"/>
      <c r="AL902" s="252"/>
      <c r="AM902" s="252"/>
      <c r="AN902" s="252"/>
      <c r="AO902" s="252"/>
      <c r="AP902" s="252"/>
      <c r="AQ902" s="252"/>
    </row>
    <row r="903" spans="1:43">
      <c r="E903" s="72"/>
      <c r="F903" s="252"/>
      <c r="G903" s="252"/>
      <c r="H903" s="252"/>
      <c r="I903" s="252"/>
      <c r="J903" s="252"/>
      <c r="K903" s="252"/>
      <c r="L903" s="252"/>
      <c r="M903" s="252"/>
      <c r="N903" s="252"/>
      <c r="O903" s="252"/>
      <c r="P903" s="252"/>
      <c r="Q903" s="252"/>
      <c r="R903" s="252"/>
      <c r="S903" s="252"/>
      <c r="T903" s="252"/>
      <c r="U903" s="252"/>
      <c r="V903" s="252"/>
      <c r="W903" s="252"/>
      <c r="X903" s="252"/>
      <c r="Y903" s="252"/>
      <c r="Z903" s="252"/>
      <c r="AA903" s="252"/>
      <c r="AB903" s="252"/>
      <c r="AC903" s="252"/>
      <c r="AD903" s="252"/>
      <c r="AE903" s="252"/>
      <c r="AF903" s="252"/>
      <c r="AG903" s="252"/>
      <c r="AH903" s="252"/>
      <c r="AI903" s="252"/>
      <c r="AJ903" s="252"/>
      <c r="AK903" s="252"/>
      <c r="AL903" s="252"/>
      <c r="AM903" s="252"/>
      <c r="AN903" s="252"/>
      <c r="AO903" s="252"/>
      <c r="AP903" s="252"/>
      <c r="AQ903" s="252"/>
    </row>
    <row r="904" spans="1:43" s="203" customFormat="1">
      <c r="A904" s="1"/>
      <c r="B904" s="1"/>
      <c r="C904" s="2"/>
      <c r="D904" s="1"/>
      <c r="E904" s="199"/>
      <c r="F904" s="199"/>
      <c r="G904" s="199"/>
      <c r="H904" s="199"/>
      <c r="I904" s="199"/>
      <c r="J904" s="199"/>
      <c r="K904" s="199"/>
      <c r="L904" s="199"/>
      <c r="M904" s="199"/>
      <c r="N904" s="199"/>
      <c r="O904" s="199"/>
      <c r="P904" s="199"/>
      <c r="Q904" s="199"/>
      <c r="R904" s="199"/>
      <c r="S904" s="199"/>
      <c r="T904" s="199"/>
      <c r="U904" s="199"/>
      <c r="V904" s="199"/>
      <c r="W904" s="199"/>
      <c r="X904" s="199"/>
      <c r="Y904" s="199"/>
      <c r="Z904" s="199"/>
      <c r="AA904" s="199"/>
      <c r="AB904" s="199"/>
      <c r="AC904" s="199"/>
      <c r="AD904" s="199"/>
      <c r="AE904" s="199"/>
      <c r="AF904" s="199"/>
      <c r="AG904" s="199"/>
      <c r="AH904" s="199"/>
      <c r="AI904" s="199"/>
      <c r="AJ904" s="199"/>
      <c r="AK904" s="199"/>
      <c r="AL904" s="199"/>
      <c r="AM904" s="199"/>
      <c r="AN904" s="199"/>
      <c r="AO904" s="199"/>
      <c r="AP904" s="199"/>
      <c r="AQ904" s="199"/>
    </row>
    <row r="905" spans="1:43" s="203" customFormat="1">
      <c r="A905" s="1"/>
      <c r="B905" s="1"/>
      <c r="C905" s="2"/>
      <c r="D905" s="1"/>
      <c r="E905" s="199"/>
      <c r="F905" s="199"/>
      <c r="G905" s="199"/>
      <c r="H905" s="199"/>
      <c r="I905" s="199"/>
      <c r="J905" s="199"/>
      <c r="K905" s="199"/>
      <c r="L905" s="199"/>
      <c r="M905" s="199"/>
      <c r="N905" s="199"/>
      <c r="O905" s="199"/>
      <c r="P905" s="199"/>
      <c r="Q905" s="199"/>
      <c r="R905" s="199"/>
      <c r="S905" s="199"/>
      <c r="T905" s="199"/>
      <c r="U905" s="199"/>
      <c r="V905" s="199"/>
      <c r="W905" s="199"/>
      <c r="X905" s="199"/>
      <c r="Y905" s="199"/>
      <c r="Z905" s="199"/>
      <c r="AA905" s="199"/>
      <c r="AB905" s="199"/>
      <c r="AC905" s="199"/>
      <c r="AD905" s="199"/>
      <c r="AE905" s="199"/>
      <c r="AF905" s="199"/>
      <c r="AG905" s="199"/>
      <c r="AH905" s="199"/>
      <c r="AI905" s="199"/>
      <c r="AJ905" s="199"/>
      <c r="AK905" s="199"/>
      <c r="AL905" s="199"/>
      <c r="AM905" s="199"/>
      <c r="AN905" s="199"/>
      <c r="AO905" s="199"/>
      <c r="AP905" s="199"/>
      <c r="AQ905" s="199"/>
    </row>
    <row r="906" spans="1:43">
      <c r="E906" s="72"/>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c r="AN906" s="37"/>
      <c r="AO906" s="37"/>
      <c r="AP906" s="37"/>
      <c r="AQ906" s="37"/>
    </row>
    <row r="907" spans="1:43">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2" t="s">
        <v>25</v>
      </c>
      <c r="AN907" s="246">
        <f>AN842+1</f>
        <v>13</v>
      </c>
      <c r="AO907" s="246"/>
      <c r="AP907" s="12" t="s">
        <v>25</v>
      </c>
      <c r="AQ907" s="13"/>
    </row>
    <row r="908" spans="1:43" hidden="1">
      <c r="F908" s="308" t="str">
        <f>F868</f>
        <v>2.14.</v>
      </c>
      <c r="G908" s="308"/>
      <c r="H908" s="315" t="s">
        <v>269</v>
      </c>
      <c r="I908" s="315"/>
      <c r="J908" s="315"/>
      <c r="K908" s="315"/>
      <c r="L908" s="315"/>
      <c r="M908" s="315"/>
      <c r="N908" s="315"/>
      <c r="O908" s="315"/>
      <c r="P908" s="315"/>
      <c r="Q908" s="315"/>
      <c r="R908" s="315"/>
      <c r="S908" s="315"/>
      <c r="T908" s="315"/>
      <c r="U908" s="315"/>
      <c r="V908" s="315"/>
      <c r="W908" s="315"/>
      <c r="X908" s="315"/>
      <c r="Y908" s="315"/>
      <c r="Z908" s="315"/>
      <c r="AA908" s="315"/>
      <c r="AB908" s="315"/>
      <c r="AC908" s="315"/>
      <c r="AD908" s="315"/>
      <c r="AE908" s="315"/>
      <c r="AF908" s="315"/>
      <c r="AG908" s="315"/>
      <c r="AH908" s="315"/>
      <c r="AI908" s="315"/>
      <c r="AJ908" s="315"/>
      <c r="AK908" s="315"/>
      <c r="AL908" s="315"/>
      <c r="AM908" s="315"/>
      <c r="AN908" s="315"/>
      <c r="AO908" s="315"/>
      <c r="AP908" s="315"/>
      <c r="AQ908" s="315"/>
    </row>
    <row r="909" spans="1:43" ht="12.75" hidden="1" customHeight="1">
      <c r="E909" s="72"/>
      <c r="F909" s="252" t="s">
        <v>270</v>
      </c>
      <c r="G909" s="252"/>
      <c r="H909" s="252"/>
      <c r="I909" s="252"/>
      <c r="J909" s="252"/>
      <c r="K909" s="252"/>
      <c r="L909" s="252"/>
      <c r="M909" s="252"/>
      <c r="N909" s="252"/>
      <c r="O909" s="252"/>
      <c r="P909" s="252"/>
      <c r="Q909" s="252"/>
      <c r="R909" s="252"/>
      <c r="S909" s="252"/>
      <c r="T909" s="252"/>
      <c r="U909" s="252"/>
      <c r="V909" s="252"/>
      <c r="W909" s="252"/>
      <c r="X909" s="252"/>
      <c r="Y909" s="252"/>
      <c r="Z909" s="252"/>
      <c r="AA909" s="252"/>
      <c r="AB909" s="252"/>
      <c r="AC909" s="252"/>
      <c r="AD909" s="252"/>
      <c r="AE909" s="252"/>
      <c r="AF909" s="252"/>
      <c r="AG909" s="252"/>
      <c r="AH909" s="252"/>
      <c r="AI909" s="252"/>
      <c r="AJ909" s="252"/>
      <c r="AK909" s="252"/>
      <c r="AL909" s="252"/>
      <c r="AM909" s="252"/>
      <c r="AN909" s="252"/>
      <c r="AO909" s="252"/>
      <c r="AP909" s="252"/>
      <c r="AQ909" s="252"/>
    </row>
    <row r="910" spans="1:43" hidden="1">
      <c r="E910" s="72"/>
      <c r="F910" s="252"/>
      <c r="G910" s="252"/>
      <c r="H910" s="252"/>
      <c r="I910" s="252"/>
      <c r="J910" s="252"/>
      <c r="K910" s="252"/>
      <c r="L910" s="252"/>
      <c r="M910" s="252"/>
      <c r="N910" s="252"/>
      <c r="O910" s="252"/>
      <c r="P910" s="252"/>
      <c r="Q910" s="252"/>
      <c r="R910" s="252"/>
      <c r="S910" s="252"/>
      <c r="T910" s="252"/>
      <c r="U910" s="252"/>
      <c r="V910" s="252"/>
      <c r="W910" s="252"/>
      <c r="X910" s="252"/>
      <c r="Y910" s="252"/>
      <c r="Z910" s="252"/>
      <c r="AA910" s="252"/>
      <c r="AB910" s="252"/>
      <c r="AC910" s="252"/>
      <c r="AD910" s="252"/>
      <c r="AE910" s="252"/>
      <c r="AF910" s="252"/>
      <c r="AG910" s="252"/>
      <c r="AH910" s="252"/>
      <c r="AI910" s="252"/>
      <c r="AJ910" s="252"/>
      <c r="AK910" s="252"/>
      <c r="AL910" s="252"/>
      <c r="AM910" s="252"/>
      <c r="AN910" s="252"/>
      <c r="AO910" s="252"/>
      <c r="AP910" s="252"/>
      <c r="AQ910" s="252"/>
    </row>
    <row r="911" spans="1:43" hidden="1">
      <c r="E911" s="72"/>
      <c r="F911" s="252"/>
      <c r="G911" s="252"/>
      <c r="H911" s="252"/>
      <c r="I911" s="252"/>
      <c r="J911" s="252"/>
      <c r="K911" s="252"/>
      <c r="L911" s="252"/>
      <c r="M911" s="252"/>
      <c r="N911" s="252"/>
      <c r="O911" s="252"/>
      <c r="P911" s="252"/>
      <c r="Q911" s="252"/>
      <c r="R911" s="252"/>
      <c r="S911" s="252"/>
      <c r="T911" s="252"/>
      <c r="U911" s="252"/>
      <c r="V911" s="252"/>
      <c r="W911" s="252"/>
      <c r="X911" s="252"/>
      <c r="Y911" s="252"/>
      <c r="Z911" s="252"/>
      <c r="AA911" s="252"/>
      <c r="AB911" s="252"/>
      <c r="AC911" s="252"/>
      <c r="AD911" s="252"/>
      <c r="AE911" s="252"/>
      <c r="AF911" s="252"/>
      <c r="AG911" s="252"/>
      <c r="AH911" s="252"/>
      <c r="AI911" s="252"/>
      <c r="AJ911" s="252"/>
      <c r="AK911" s="252"/>
      <c r="AL911" s="252"/>
      <c r="AM911" s="252"/>
      <c r="AN911" s="252"/>
      <c r="AO911" s="252"/>
      <c r="AP911" s="252"/>
      <c r="AQ911" s="252"/>
    </row>
    <row r="912" spans="1:43" ht="12.75" hidden="1" customHeight="1">
      <c r="E912" s="72"/>
      <c r="F912" s="252" t="s">
        <v>274</v>
      </c>
      <c r="G912" s="252"/>
      <c r="H912" s="252"/>
      <c r="I912" s="252"/>
      <c r="J912" s="252"/>
      <c r="K912" s="252"/>
      <c r="L912" s="252"/>
      <c r="M912" s="252"/>
      <c r="N912" s="252"/>
      <c r="O912" s="252"/>
      <c r="P912" s="252"/>
      <c r="Q912" s="252"/>
      <c r="R912" s="252"/>
      <c r="S912" s="252"/>
      <c r="T912" s="252"/>
      <c r="U912" s="252"/>
      <c r="V912" s="252"/>
      <c r="W912" s="252"/>
      <c r="X912" s="252"/>
      <c r="Y912" s="252"/>
      <c r="Z912" s="252"/>
      <c r="AA912" s="252"/>
      <c r="AB912" s="252"/>
      <c r="AC912" s="252"/>
      <c r="AD912" s="252"/>
      <c r="AE912" s="252"/>
      <c r="AF912" s="252"/>
      <c r="AG912" s="252"/>
      <c r="AH912" s="252"/>
      <c r="AI912" s="252"/>
      <c r="AJ912" s="252"/>
      <c r="AK912" s="252"/>
      <c r="AL912" s="252"/>
      <c r="AM912" s="252"/>
      <c r="AN912" s="252"/>
      <c r="AO912" s="252"/>
      <c r="AP912" s="252"/>
      <c r="AQ912" s="252"/>
    </row>
    <row r="913" spans="1:43" hidden="1">
      <c r="E913" s="72"/>
      <c r="F913" s="252"/>
      <c r="G913" s="252"/>
      <c r="H913" s="252"/>
      <c r="I913" s="252"/>
      <c r="J913" s="252"/>
      <c r="K913" s="252"/>
      <c r="L913" s="252"/>
      <c r="M913" s="252"/>
      <c r="N913" s="252"/>
      <c r="O913" s="252"/>
      <c r="P913" s="252"/>
      <c r="Q913" s="252"/>
      <c r="R913" s="252"/>
      <c r="S913" s="252"/>
      <c r="T913" s="252"/>
      <c r="U913" s="252"/>
      <c r="V913" s="252"/>
      <c r="W913" s="252"/>
      <c r="X913" s="252"/>
      <c r="Y913" s="252"/>
      <c r="Z913" s="252"/>
      <c r="AA913" s="252"/>
      <c r="AB913" s="252"/>
      <c r="AC913" s="252"/>
      <c r="AD913" s="252"/>
      <c r="AE913" s="252"/>
      <c r="AF913" s="252"/>
      <c r="AG913" s="252"/>
      <c r="AH913" s="252"/>
      <c r="AI913" s="252"/>
      <c r="AJ913" s="252"/>
      <c r="AK913" s="252"/>
      <c r="AL913" s="252"/>
      <c r="AM913" s="252"/>
      <c r="AN913" s="252"/>
      <c r="AO913" s="252"/>
      <c r="AP913" s="252"/>
      <c r="AQ913" s="252"/>
    </row>
    <row r="914" spans="1:43" hidden="1">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c r="AQ914" s="72"/>
    </row>
    <row r="915" spans="1:43" hidden="1">
      <c r="E915" s="72"/>
      <c r="F915" s="316" t="s">
        <v>275</v>
      </c>
      <c r="G915" s="316"/>
      <c r="H915" s="316"/>
      <c r="I915" s="316"/>
      <c r="J915" s="316"/>
      <c r="K915" s="316"/>
      <c r="L915" s="316"/>
      <c r="M915" s="316"/>
      <c r="N915" s="316"/>
      <c r="O915" s="316"/>
      <c r="P915" s="316"/>
      <c r="Q915" s="316"/>
      <c r="R915" s="316"/>
      <c r="S915" s="316"/>
      <c r="T915" s="316"/>
      <c r="U915" s="316"/>
      <c r="V915" s="316"/>
      <c r="W915" s="316"/>
      <c r="X915" s="316"/>
      <c r="Y915" s="316"/>
      <c r="Z915" s="316"/>
      <c r="AA915" s="316"/>
      <c r="AB915" s="316"/>
      <c r="AC915" s="316"/>
      <c r="AD915" s="316"/>
      <c r="AE915" s="316"/>
      <c r="AF915" s="316"/>
      <c r="AG915" s="316"/>
      <c r="AH915" s="316"/>
      <c r="AI915" s="316"/>
      <c r="AJ915" s="316"/>
      <c r="AK915" s="316"/>
      <c r="AL915" s="316"/>
      <c r="AM915" s="316"/>
      <c r="AN915" s="316"/>
      <c r="AO915" s="316"/>
      <c r="AP915" s="316"/>
      <c r="AQ915" s="316"/>
    </row>
    <row r="916" spans="1:43" hidden="1">
      <c r="E916" s="72"/>
      <c r="F916" s="316"/>
      <c r="G916" s="316"/>
      <c r="H916" s="316"/>
      <c r="I916" s="316"/>
      <c r="J916" s="316"/>
      <c r="K916" s="316"/>
      <c r="L916" s="316"/>
      <c r="M916" s="316"/>
      <c r="N916" s="316"/>
      <c r="O916" s="316"/>
      <c r="P916" s="316"/>
      <c r="Q916" s="316"/>
      <c r="R916" s="316"/>
      <c r="S916" s="316"/>
      <c r="T916" s="316"/>
      <c r="U916" s="316"/>
      <c r="V916" s="316"/>
      <c r="W916" s="316"/>
      <c r="X916" s="316"/>
      <c r="Y916" s="316"/>
      <c r="Z916" s="316"/>
      <c r="AA916" s="316"/>
      <c r="AB916" s="316"/>
      <c r="AC916" s="316"/>
      <c r="AD916" s="316"/>
      <c r="AE916" s="316"/>
      <c r="AF916" s="316"/>
      <c r="AG916" s="316"/>
      <c r="AH916" s="316"/>
      <c r="AI916" s="316"/>
      <c r="AJ916" s="316"/>
      <c r="AK916" s="316"/>
      <c r="AL916" s="316"/>
      <c r="AM916" s="316"/>
      <c r="AN916" s="316"/>
      <c r="AO916" s="316"/>
      <c r="AP916" s="316"/>
      <c r="AQ916" s="316"/>
    </row>
    <row r="917" spans="1:43" hidden="1">
      <c r="E917" s="72"/>
      <c r="F917" s="316"/>
      <c r="G917" s="316"/>
      <c r="H917" s="316"/>
      <c r="I917" s="316"/>
      <c r="J917" s="316"/>
      <c r="K917" s="316"/>
      <c r="L917" s="316"/>
      <c r="M917" s="316"/>
      <c r="N917" s="316"/>
      <c r="O917" s="316"/>
      <c r="P917" s="316"/>
      <c r="Q917" s="316"/>
      <c r="R917" s="316"/>
      <c r="S917" s="316"/>
      <c r="T917" s="316"/>
      <c r="U917" s="316"/>
      <c r="V917" s="316"/>
      <c r="W917" s="316"/>
      <c r="X917" s="316"/>
      <c r="Y917" s="316"/>
      <c r="Z917" s="316"/>
      <c r="AA917" s="316"/>
      <c r="AB917" s="316"/>
      <c r="AC917" s="316"/>
      <c r="AD917" s="316"/>
      <c r="AE917" s="316"/>
      <c r="AF917" s="316"/>
      <c r="AG917" s="316"/>
      <c r="AH917" s="316"/>
      <c r="AI917" s="316"/>
      <c r="AJ917" s="316"/>
      <c r="AK917" s="316"/>
      <c r="AL917" s="316"/>
      <c r="AM917" s="316"/>
      <c r="AN917" s="316"/>
      <c r="AO917" s="316"/>
      <c r="AP917" s="316"/>
      <c r="AQ917" s="316"/>
    </row>
    <row r="918" spans="1:43" hidden="1">
      <c r="E918" s="72"/>
      <c r="F918" s="316"/>
      <c r="G918" s="316"/>
      <c r="H918" s="316"/>
      <c r="I918" s="316"/>
      <c r="J918" s="316"/>
      <c r="K918" s="316"/>
      <c r="L918" s="316"/>
      <c r="M918" s="316"/>
      <c r="N918" s="316"/>
      <c r="O918" s="316"/>
      <c r="P918" s="316"/>
      <c r="Q918" s="316"/>
      <c r="R918" s="316"/>
      <c r="S918" s="316"/>
      <c r="T918" s="316"/>
      <c r="U918" s="316"/>
      <c r="V918" s="316"/>
      <c r="W918" s="316"/>
      <c r="X918" s="316"/>
      <c r="Y918" s="316"/>
      <c r="Z918" s="316"/>
      <c r="AA918" s="316"/>
      <c r="AB918" s="316"/>
      <c r="AC918" s="316"/>
      <c r="AD918" s="316"/>
      <c r="AE918" s="316"/>
      <c r="AF918" s="316"/>
      <c r="AG918" s="316"/>
      <c r="AH918" s="316"/>
      <c r="AI918" s="316"/>
      <c r="AJ918" s="316"/>
      <c r="AK918" s="316"/>
      <c r="AL918" s="316"/>
      <c r="AM918" s="316"/>
      <c r="AN918" s="316"/>
      <c r="AO918" s="316"/>
      <c r="AP918" s="316"/>
      <c r="AQ918" s="316"/>
    </row>
    <row r="919" spans="1:43" hidden="1">
      <c r="E919" s="72"/>
      <c r="F919" s="77"/>
      <c r="G919" s="77"/>
      <c r="H919" s="77"/>
      <c r="I919" s="77"/>
      <c r="J919" s="77"/>
      <c r="K919" s="77"/>
      <c r="L919" s="77"/>
      <c r="M919" s="77"/>
      <c r="N919" s="77"/>
      <c r="O919" s="77"/>
      <c r="P919" s="77"/>
      <c r="Q919" s="77"/>
      <c r="R919" s="77"/>
      <c r="S919" s="77"/>
      <c r="T919" s="77"/>
      <c r="U919" s="77"/>
      <c r="V919" s="77"/>
      <c r="W919" s="77"/>
      <c r="X919" s="77"/>
      <c r="Y919" s="77"/>
      <c r="Z919" s="77"/>
      <c r="AA919" s="77"/>
      <c r="AB919" s="77"/>
      <c r="AC919" s="77"/>
      <c r="AD919" s="77"/>
      <c r="AE919" s="77"/>
      <c r="AF919" s="77"/>
      <c r="AG919" s="77"/>
      <c r="AH919" s="77"/>
      <c r="AI919" s="77"/>
      <c r="AJ919" s="77"/>
      <c r="AK919" s="77"/>
      <c r="AL919" s="77"/>
      <c r="AM919" s="77"/>
      <c r="AN919" s="77"/>
      <c r="AO919" s="77"/>
      <c r="AP919" s="77"/>
      <c r="AQ919" s="77"/>
    </row>
    <row r="920" spans="1:43" hidden="1">
      <c r="E920" s="72"/>
      <c r="F920" s="316" t="s">
        <v>276</v>
      </c>
      <c r="G920" s="316"/>
      <c r="H920" s="316"/>
      <c r="I920" s="316"/>
      <c r="J920" s="316"/>
      <c r="K920" s="316"/>
      <c r="L920" s="316"/>
      <c r="M920" s="316"/>
      <c r="N920" s="316"/>
      <c r="O920" s="316"/>
      <c r="P920" s="316"/>
      <c r="Q920" s="316"/>
      <c r="R920" s="316"/>
      <c r="S920" s="316"/>
      <c r="T920" s="316"/>
      <c r="U920" s="316"/>
      <c r="V920" s="316"/>
      <c r="W920" s="316"/>
      <c r="X920" s="316"/>
      <c r="Y920" s="316"/>
      <c r="Z920" s="316"/>
      <c r="AA920" s="316"/>
      <c r="AB920" s="316"/>
      <c r="AC920" s="316"/>
      <c r="AD920" s="316"/>
      <c r="AE920" s="316"/>
      <c r="AF920" s="316"/>
      <c r="AG920" s="316"/>
      <c r="AH920" s="316"/>
      <c r="AI920" s="316"/>
      <c r="AJ920" s="316"/>
      <c r="AK920" s="316"/>
      <c r="AL920" s="316"/>
      <c r="AM920" s="316"/>
      <c r="AN920" s="316"/>
      <c r="AO920" s="316"/>
      <c r="AP920" s="316"/>
      <c r="AQ920" s="316"/>
    </row>
    <row r="921" spans="1:43" hidden="1">
      <c r="E921" s="72"/>
      <c r="F921" s="316"/>
      <c r="G921" s="316"/>
      <c r="H921" s="316"/>
      <c r="I921" s="316"/>
      <c r="J921" s="316"/>
      <c r="K921" s="316"/>
      <c r="L921" s="316"/>
      <c r="M921" s="316"/>
      <c r="N921" s="316"/>
      <c r="O921" s="316"/>
      <c r="P921" s="316"/>
      <c r="Q921" s="316"/>
      <c r="R921" s="316"/>
      <c r="S921" s="316"/>
      <c r="T921" s="316"/>
      <c r="U921" s="316"/>
      <c r="V921" s="316"/>
      <c r="W921" s="316"/>
      <c r="X921" s="316"/>
      <c r="Y921" s="316"/>
      <c r="Z921" s="316"/>
      <c r="AA921" s="316"/>
      <c r="AB921" s="316"/>
      <c r="AC921" s="316"/>
      <c r="AD921" s="316"/>
      <c r="AE921" s="316"/>
      <c r="AF921" s="316"/>
      <c r="AG921" s="316"/>
      <c r="AH921" s="316"/>
      <c r="AI921" s="316"/>
      <c r="AJ921" s="316"/>
      <c r="AK921" s="316"/>
      <c r="AL921" s="316"/>
      <c r="AM921" s="316"/>
      <c r="AN921" s="316"/>
      <c r="AO921" s="316"/>
      <c r="AP921" s="316"/>
      <c r="AQ921" s="316"/>
    </row>
    <row r="922" spans="1:43" hidden="1">
      <c r="E922" s="72"/>
      <c r="F922" s="316"/>
      <c r="G922" s="316"/>
      <c r="H922" s="316"/>
      <c r="I922" s="316"/>
      <c r="J922" s="316"/>
      <c r="K922" s="316"/>
      <c r="L922" s="316"/>
      <c r="M922" s="316"/>
      <c r="N922" s="316"/>
      <c r="O922" s="316"/>
      <c r="P922" s="316"/>
      <c r="Q922" s="316"/>
      <c r="R922" s="316"/>
      <c r="S922" s="316"/>
      <c r="T922" s="316"/>
      <c r="U922" s="316"/>
      <c r="V922" s="316"/>
      <c r="W922" s="316"/>
      <c r="X922" s="316"/>
      <c r="Y922" s="316"/>
      <c r="Z922" s="316"/>
      <c r="AA922" s="316"/>
      <c r="AB922" s="316"/>
      <c r="AC922" s="316"/>
      <c r="AD922" s="316"/>
      <c r="AE922" s="316"/>
      <c r="AF922" s="316"/>
      <c r="AG922" s="316"/>
      <c r="AH922" s="316"/>
      <c r="AI922" s="316"/>
      <c r="AJ922" s="316"/>
      <c r="AK922" s="316"/>
      <c r="AL922" s="316"/>
      <c r="AM922" s="316"/>
      <c r="AN922" s="316"/>
      <c r="AO922" s="316"/>
      <c r="AP922" s="316"/>
      <c r="AQ922" s="316"/>
    </row>
    <row r="923" spans="1:43" hidden="1">
      <c r="E923" s="72"/>
      <c r="F923" s="316"/>
      <c r="G923" s="316"/>
      <c r="H923" s="316"/>
      <c r="I923" s="316"/>
      <c r="J923" s="316"/>
      <c r="K923" s="316"/>
      <c r="L923" s="316"/>
      <c r="M923" s="316"/>
      <c r="N923" s="316"/>
      <c r="O923" s="316"/>
      <c r="P923" s="316"/>
      <c r="Q923" s="316"/>
      <c r="R923" s="316"/>
      <c r="S923" s="316"/>
      <c r="T923" s="316"/>
      <c r="U923" s="316"/>
      <c r="V923" s="316"/>
      <c r="W923" s="316"/>
      <c r="X923" s="316"/>
      <c r="Y923" s="316"/>
      <c r="Z923" s="316"/>
      <c r="AA923" s="316"/>
      <c r="AB923" s="316"/>
      <c r="AC923" s="316"/>
      <c r="AD923" s="316"/>
      <c r="AE923" s="316"/>
      <c r="AF923" s="316"/>
      <c r="AG923" s="316"/>
      <c r="AH923" s="316"/>
      <c r="AI923" s="316"/>
      <c r="AJ923" s="316"/>
      <c r="AK923" s="316"/>
      <c r="AL923" s="316"/>
      <c r="AM923" s="316"/>
      <c r="AN923" s="316"/>
      <c r="AO923" s="316"/>
      <c r="AP923" s="316"/>
      <c r="AQ923" s="316"/>
    </row>
    <row r="924" spans="1:43">
      <c r="E924" s="261" t="str">
        <f>UPPER($Y$28)</f>
        <v>ПТ ЛОМБАРД "МЕРКУРІЙ"</v>
      </c>
      <c r="F924" s="261"/>
      <c r="G924" s="261"/>
      <c r="H924" s="261"/>
      <c r="I924" s="261"/>
      <c r="J924" s="261"/>
      <c r="K924" s="261"/>
      <c r="L924" s="261"/>
      <c r="M924" s="261"/>
      <c r="N924" s="261"/>
      <c r="O924" s="261"/>
      <c r="P924" s="261"/>
      <c r="Q924" s="261"/>
      <c r="R924" s="261"/>
      <c r="S924" s="261"/>
      <c r="T924" s="261"/>
      <c r="U924" s="261"/>
      <c r="V924" s="261"/>
      <c r="W924" s="261"/>
      <c r="X924" s="261"/>
      <c r="Y924" s="261"/>
      <c r="Z924" s="261"/>
      <c r="AA924" s="261"/>
      <c r="AB924" s="261"/>
      <c r="AC924" s="261"/>
      <c r="AD924" s="261"/>
      <c r="AE924" s="261"/>
      <c r="AF924" s="261"/>
      <c r="AG924" s="261"/>
      <c r="AH924" s="261"/>
      <c r="AI924" s="261"/>
      <c r="AJ924" s="261"/>
      <c r="AK924" s="261"/>
      <c r="AL924" s="261"/>
      <c r="AM924" s="261"/>
      <c r="AN924" s="261"/>
      <c r="AO924" s="261"/>
      <c r="AP924" s="261"/>
      <c r="AQ924" s="261"/>
    </row>
    <row r="925" spans="1:43">
      <c r="E925" s="240" t="s">
        <v>147</v>
      </c>
      <c r="F925" s="240"/>
      <c r="G925" s="240"/>
      <c r="H925" s="240"/>
      <c r="I925" s="240"/>
      <c r="J925" s="240"/>
      <c r="K925" s="240"/>
      <c r="L925" s="240"/>
      <c r="M925" s="240"/>
      <c r="N925" s="240"/>
      <c r="O925" s="240"/>
      <c r="P925" s="240"/>
      <c r="Q925" s="240"/>
      <c r="R925" s="240"/>
      <c r="S925" s="240"/>
      <c r="T925" s="240"/>
      <c r="U925" s="240"/>
      <c r="V925" s="240"/>
      <c r="W925" s="240"/>
      <c r="X925" s="240"/>
      <c r="Y925" s="240"/>
      <c r="Z925" s="240"/>
      <c r="AA925" s="240"/>
      <c r="AB925" s="240"/>
      <c r="AC925" s="240"/>
      <c r="AD925" s="240"/>
      <c r="AE925" s="240"/>
      <c r="AF925" s="240"/>
      <c r="AG925" s="240"/>
      <c r="AH925" s="240"/>
      <c r="AI925" s="240"/>
      <c r="AJ925" s="240"/>
      <c r="AK925" s="240"/>
      <c r="AL925" s="240"/>
      <c r="AM925" s="240"/>
      <c r="AN925" s="240"/>
      <c r="AO925" s="240"/>
      <c r="AP925" s="240"/>
      <c r="AQ925" s="240"/>
    </row>
    <row r="926" spans="1:43">
      <c r="E926" s="240" t="str">
        <f>$E$277</f>
        <v>ЗА РІК, ЩО ЗАКІНЧИВСЯ 31 ГРУДНЯ 2018 РОКУ</v>
      </c>
      <c r="F926" s="240"/>
      <c r="G926" s="240"/>
      <c r="H926" s="240"/>
      <c r="I926" s="240"/>
      <c r="J926" s="240"/>
      <c r="K926" s="240"/>
      <c r="L926" s="240"/>
      <c r="M926" s="240"/>
      <c r="N926" s="240"/>
      <c r="O926" s="240"/>
      <c r="P926" s="240"/>
      <c r="Q926" s="240"/>
      <c r="R926" s="240"/>
      <c r="S926" s="240"/>
      <c r="T926" s="240"/>
      <c r="U926" s="240"/>
      <c r="V926" s="240"/>
      <c r="W926" s="240"/>
      <c r="X926" s="240"/>
      <c r="Y926" s="240"/>
      <c r="Z926" s="240"/>
      <c r="AA926" s="240"/>
      <c r="AB926" s="240"/>
      <c r="AC926" s="240"/>
      <c r="AD926" s="240"/>
      <c r="AE926" s="240"/>
      <c r="AF926" s="240"/>
      <c r="AG926" s="240"/>
      <c r="AH926" s="240"/>
      <c r="AI926" s="240"/>
      <c r="AJ926" s="240"/>
      <c r="AK926" s="240"/>
      <c r="AL926" s="240"/>
      <c r="AM926" s="240"/>
      <c r="AN926" s="240"/>
      <c r="AO926" s="240"/>
      <c r="AP926" s="240"/>
      <c r="AQ926" s="240"/>
    </row>
    <row r="927" spans="1:43">
      <c r="E927" s="258" t="str">
        <f>$E$210</f>
        <v>(в тисячах гривень, якщо не вказано інше)</v>
      </c>
      <c r="F927" s="258"/>
      <c r="G927" s="258"/>
      <c r="H927" s="258"/>
      <c r="I927" s="258"/>
      <c r="J927" s="258"/>
      <c r="K927" s="258"/>
      <c r="L927" s="258"/>
      <c r="M927" s="258"/>
      <c r="N927" s="258"/>
      <c r="O927" s="258"/>
      <c r="P927" s="258"/>
      <c r="Q927" s="258"/>
      <c r="R927" s="258"/>
      <c r="S927" s="258"/>
      <c r="T927" s="258"/>
      <c r="U927" s="258"/>
      <c r="V927" s="258"/>
      <c r="W927" s="258"/>
      <c r="X927" s="258"/>
      <c r="Y927" s="258"/>
      <c r="Z927" s="258"/>
      <c r="AA927" s="258"/>
      <c r="AB927" s="258"/>
      <c r="AC927" s="258"/>
      <c r="AD927" s="258"/>
      <c r="AE927" s="258"/>
      <c r="AF927" s="258"/>
      <c r="AG927" s="258"/>
      <c r="AH927" s="258"/>
      <c r="AI927" s="258"/>
      <c r="AJ927" s="258"/>
      <c r="AK927" s="258"/>
      <c r="AL927" s="258"/>
      <c r="AM927" s="258"/>
      <c r="AN927" s="258"/>
      <c r="AO927" s="258"/>
      <c r="AP927" s="258"/>
      <c r="AQ927" s="258"/>
    </row>
    <row r="928" spans="1:43" s="203" customFormat="1">
      <c r="A928" s="1"/>
      <c r="B928" s="1"/>
      <c r="C928" s="2"/>
      <c r="D928" s="1"/>
      <c r="E928" s="212"/>
      <c r="F928" s="212"/>
      <c r="G928" s="212"/>
      <c r="H928" s="212"/>
      <c r="I928" s="212"/>
      <c r="J928" s="212"/>
      <c r="K928" s="212"/>
      <c r="L928" s="212"/>
      <c r="M928" s="212"/>
      <c r="N928" s="212"/>
      <c r="O928" s="212"/>
      <c r="P928" s="212"/>
      <c r="Q928" s="212"/>
      <c r="R928" s="212"/>
      <c r="S928" s="212"/>
      <c r="T928" s="212"/>
      <c r="U928" s="212"/>
      <c r="V928" s="212"/>
      <c r="W928" s="212"/>
      <c r="X928" s="212"/>
      <c r="Y928" s="212"/>
      <c r="Z928" s="212"/>
      <c r="AA928" s="212"/>
      <c r="AB928" s="212"/>
      <c r="AC928" s="212"/>
      <c r="AD928" s="212"/>
      <c r="AE928" s="212"/>
      <c r="AF928" s="212"/>
      <c r="AG928" s="212"/>
      <c r="AH928" s="212"/>
      <c r="AI928" s="212"/>
      <c r="AJ928" s="212"/>
      <c r="AK928" s="212"/>
      <c r="AL928" s="212"/>
      <c r="AM928" s="212"/>
      <c r="AN928" s="212"/>
      <c r="AO928" s="212"/>
      <c r="AP928" s="212"/>
      <c r="AQ928" s="212"/>
    </row>
    <row r="929" spans="4:43">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row>
    <row r="930" spans="4:43" ht="12.75" customHeight="1">
      <c r="E930" s="72"/>
      <c r="F930" s="308" t="str">
        <f>$F$503</f>
        <v>2.</v>
      </c>
      <c r="G930" s="308"/>
      <c r="H930" s="315" t="str">
        <f>$H$503&amp;" (ПРОДОВЖЕННЯ)"</f>
        <v>ОСНОВНІ ПОЛОЖЕННЯ ОБЛІКОВОЇ ПОЛІТИКИ (ПРОДОВЖЕННЯ)</v>
      </c>
      <c r="I930" s="315"/>
      <c r="J930" s="315"/>
      <c r="K930" s="315"/>
      <c r="L930" s="315"/>
      <c r="M930" s="315"/>
      <c r="N930" s="315"/>
      <c r="O930" s="315"/>
      <c r="P930" s="315"/>
      <c r="Q930" s="315"/>
      <c r="R930" s="315"/>
      <c r="S930" s="315"/>
      <c r="T930" s="315"/>
      <c r="U930" s="315"/>
      <c r="V930" s="315"/>
      <c r="W930" s="315"/>
      <c r="X930" s="315"/>
      <c r="Y930" s="315"/>
      <c r="Z930" s="315"/>
      <c r="AA930" s="315"/>
      <c r="AB930" s="315"/>
      <c r="AC930" s="315"/>
      <c r="AD930" s="315"/>
      <c r="AE930" s="315"/>
      <c r="AF930" s="315"/>
      <c r="AG930" s="315"/>
      <c r="AH930" s="315"/>
      <c r="AI930" s="315"/>
      <c r="AJ930" s="315"/>
      <c r="AK930" s="315"/>
      <c r="AL930" s="315"/>
      <c r="AM930" s="315"/>
      <c r="AN930" s="315"/>
      <c r="AO930" s="315"/>
      <c r="AP930" s="315"/>
      <c r="AQ930" s="315"/>
    </row>
    <row r="931" spans="4:43">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row>
    <row r="932" spans="4:43" ht="12.75" customHeight="1">
      <c r="D932" s="1">
        <v>20</v>
      </c>
      <c r="E932" s="72"/>
      <c r="F932" s="324" t="s">
        <v>600</v>
      </c>
      <c r="G932" s="324"/>
      <c r="H932" s="315" t="s">
        <v>281</v>
      </c>
      <c r="I932" s="315"/>
      <c r="J932" s="315"/>
      <c r="K932" s="315"/>
      <c r="L932" s="315"/>
      <c r="M932" s="315"/>
      <c r="N932" s="315"/>
      <c r="O932" s="315"/>
      <c r="P932" s="315"/>
      <c r="Q932" s="315"/>
      <c r="R932" s="315"/>
      <c r="S932" s="315"/>
      <c r="T932" s="315"/>
      <c r="U932" s="315"/>
      <c r="V932" s="315"/>
      <c r="W932" s="315"/>
      <c r="X932" s="315"/>
      <c r="Y932" s="315"/>
      <c r="Z932" s="315"/>
      <c r="AA932" s="315"/>
      <c r="AB932" s="315"/>
      <c r="AC932" s="315"/>
      <c r="AD932" s="315"/>
      <c r="AE932" s="315"/>
      <c r="AF932" s="315"/>
      <c r="AG932" s="315"/>
      <c r="AH932" s="315"/>
      <c r="AI932" s="315"/>
      <c r="AJ932" s="315"/>
      <c r="AK932" s="315"/>
      <c r="AL932" s="315"/>
      <c r="AM932" s="315"/>
      <c r="AN932" s="315"/>
      <c r="AO932" s="315"/>
      <c r="AP932" s="315"/>
      <c r="AQ932" s="315"/>
    </row>
    <row r="933" spans="4:43">
      <c r="E933" s="72"/>
      <c r="F933" s="252" t="s">
        <v>282</v>
      </c>
      <c r="G933" s="252"/>
      <c r="H933" s="252"/>
      <c r="I933" s="252"/>
      <c r="J933" s="252"/>
      <c r="K933" s="252"/>
      <c r="L933" s="252"/>
      <c r="M933" s="252"/>
      <c r="N933" s="252"/>
      <c r="O933" s="252"/>
      <c r="P933" s="252"/>
      <c r="Q933" s="252"/>
      <c r="R933" s="252"/>
      <c r="S933" s="252"/>
      <c r="T933" s="252"/>
      <c r="U933" s="252"/>
      <c r="V933" s="252"/>
      <c r="W933" s="252"/>
      <c r="X933" s="252"/>
      <c r="Y933" s="252"/>
      <c r="Z933" s="252"/>
      <c r="AA933" s="252"/>
      <c r="AB933" s="252"/>
      <c r="AC933" s="252"/>
      <c r="AD933" s="252"/>
      <c r="AE933" s="252"/>
      <c r="AF933" s="252"/>
      <c r="AG933" s="252"/>
      <c r="AH933" s="252"/>
      <c r="AI933" s="252"/>
      <c r="AJ933" s="252"/>
      <c r="AK933" s="252"/>
      <c r="AL933" s="252"/>
      <c r="AM933" s="252"/>
      <c r="AN933" s="252"/>
      <c r="AO933" s="252"/>
      <c r="AP933" s="252"/>
      <c r="AQ933" s="252"/>
    </row>
    <row r="934" spans="4:43">
      <c r="E934" s="72"/>
      <c r="F934" s="252"/>
      <c r="G934" s="252"/>
      <c r="H934" s="252"/>
      <c r="I934" s="252"/>
      <c r="J934" s="252"/>
      <c r="K934" s="252"/>
      <c r="L934" s="252"/>
      <c r="M934" s="252"/>
      <c r="N934" s="252"/>
      <c r="O934" s="252"/>
      <c r="P934" s="252"/>
      <c r="Q934" s="252"/>
      <c r="R934" s="252"/>
      <c r="S934" s="252"/>
      <c r="T934" s="252"/>
      <c r="U934" s="252"/>
      <c r="V934" s="252"/>
      <c r="W934" s="252"/>
      <c r="X934" s="252"/>
      <c r="Y934" s="252"/>
      <c r="Z934" s="252"/>
      <c r="AA934" s="252"/>
      <c r="AB934" s="252"/>
      <c r="AC934" s="252"/>
      <c r="AD934" s="252"/>
      <c r="AE934" s="252"/>
      <c r="AF934" s="252"/>
      <c r="AG934" s="252"/>
      <c r="AH934" s="252"/>
      <c r="AI934" s="252"/>
      <c r="AJ934" s="252"/>
      <c r="AK934" s="252"/>
      <c r="AL934" s="252"/>
      <c r="AM934" s="252"/>
      <c r="AN934" s="252"/>
      <c r="AO934" s="252"/>
      <c r="AP934" s="252"/>
      <c r="AQ934" s="252"/>
    </row>
    <row r="935" spans="4:43">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row>
    <row r="936" spans="4:43" ht="12.75" customHeight="1">
      <c r="E936" s="72"/>
      <c r="F936" s="252" t="s">
        <v>283</v>
      </c>
      <c r="G936" s="252"/>
      <c r="H936" s="252"/>
      <c r="I936" s="252"/>
      <c r="J936" s="252"/>
      <c r="K936" s="252"/>
      <c r="L936" s="252"/>
      <c r="M936" s="252"/>
      <c r="N936" s="252"/>
      <c r="O936" s="252"/>
      <c r="P936" s="252"/>
      <c r="Q936" s="252"/>
      <c r="R936" s="252"/>
      <c r="S936" s="252"/>
      <c r="T936" s="252"/>
      <c r="U936" s="252"/>
      <c r="V936" s="252"/>
      <c r="W936" s="252"/>
      <c r="X936" s="252"/>
      <c r="Y936" s="252"/>
      <c r="Z936" s="252"/>
      <c r="AA936" s="252"/>
      <c r="AB936" s="252"/>
      <c r="AC936" s="252"/>
      <c r="AD936" s="252"/>
      <c r="AE936" s="252"/>
      <c r="AF936" s="252"/>
      <c r="AG936" s="252"/>
      <c r="AH936" s="252"/>
      <c r="AI936" s="252"/>
      <c r="AJ936" s="252"/>
      <c r="AK936" s="252"/>
      <c r="AL936" s="252"/>
      <c r="AM936" s="252"/>
      <c r="AN936" s="252"/>
      <c r="AO936" s="252"/>
      <c r="AP936" s="252"/>
      <c r="AQ936" s="252"/>
    </row>
    <row r="937" spans="4:43">
      <c r="E937" s="72"/>
      <c r="F937" s="252"/>
      <c r="G937" s="252"/>
      <c r="H937" s="252"/>
      <c r="I937" s="252"/>
      <c r="J937" s="252"/>
      <c r="K937" s="252"/>
      <c r="L937" s="252"/>
      <c r="M937" s="252"/>
      <c r="N937" s="252"/>
      <c r="O937" s="252"/>
      <c r="P937" s="252"/>
      <c r="Q937" s="252"/>
      <c r="R937" s="252"/>
      <c r="S937" s="252"/>
      <c r="T937" s="252"/>
      <c r="U937" s="252"/>
      <c r="V937" s="252"/>
      <c r="W937" s="252"/>
      <c r="X937" s="252"/>
      <c r="Y937" s="252"/>
      <c r="Z937" s="252"/>
      <c r="AA937" s="252"/>
      <c r="AB937" s="252"/>
      <c r="AC937" s="252"/>
      <c r="AD937" s="252"/>
      <c r="AE937" s="252"/>
      <c r="AF937" s="252"/>
      <c r="AG937" s="252"/>
      <c r="AH937" s="252"/>
      <c r="AI937" s="252"/>
      <c r="AJ937" s="252"/>
      <c r="AK937" s="252"/>
      <c r="AL937" s="252"/>
      <c r="AM937" s="252"/>
      <c r="AN937" s="252"/>
      <c r="AO937" s="252"/>
      <c r="AP937" s="252"/>
      <c r="AQ937" s="252"/>
    </row>
    <row r="938" spans="4:43">
      <c r="E938" s="72"/>
      <c r="F938" s="252"/>
      <c r="G938" s="252"/>
      <c r="H938" s="252"/>
      <c r="I938" s="252"/>
      <c r="J938" s="252"/>
      <c r="K938" s="252"/>
      <c r="L938" s="252"/>
      <c r="M938" s="252"/>
      <c r="N938" s="252"/>
      <c r="O938" s="252"/>
      <c r="P938" s="252"/>
      <c r="Q938" s="252"/>
      <c r="R938" s="252"/>
      <c r="S938" s="252"/>
      <c r="T938" s="252"/>
      <c r="U938" s="252"/>
      <c r="V938" s="252"/>
      <c r="W938" s="252"/>
      <c r="X938" s="252"/>
      <c r="Y938" s="252"/>
      <c r="Z938" s="252"/>
      <c r="AA938" s="252"/>
      <c r="AB938" s="252"/>
      <c r="AC938" s="252"/>
      <c r="AD938" s="252"/>
      <c r="AE938" s="252"/>
      <c r="AF938" s="252"/>
      <c r="AG938" s="252"/>
      <c r="AH938" s="252"/>
      <c r="AI938" s="252"/>
      <c r="AJ938" s="252"/>
      <c r="AK938" s="252"/>
      <c r="AL938" s="252"/>
      <c r="AM938" s="252"/>
      <c r="AN938" s="252"/>
      <c r="AO938" s="252"/>
      <c r="AP938" s="252"/>
      <c r="AQ938" s="252"/>
    </row>
    <row r="939" spans="4:43">
      <c r="E939" s="72"/>
      <c r="F939" s="252"/>
      <c r="G939" s="252"/>
      <c r="H939" s="252"/>
      <c r="I939" s="252"/>
      <c r="J939" s="252"/>
      <c r="K939" s="252"/>
      <c r="L939" s="252"/>
      <c r="M939" s="252"/>
      <c r="N939" s="252"/>
      <c r="O939" s="252"/>
      <c r="P939" s="252"/>
      <c r="Q939" s="252"/>
      <c r="R939" s="252"/>
      <c r="S939" s="252"/>
      <c r="T939" s="252"/>
      <c r="U939" s="252"/>
      <c r="V939" s="252"/>
      <c r="W939" s="252"/>
      <c r="X939" s="252"/>
      <c r="Y939" s="252"/>
      <c r="Z939" s="252"/>
      <c r="AA939" s="252"/>
      <c r="AB939" s="252"/>
      <c r="AC939" s="252"/>
      <c r="AD939" s="252"/>
      <c r="AE939" s="252"/>
      <c r="AF939" s="252"/>
      <c r="AG939" s="252"/>
      <c r="AH939" s="252"/>
      <c r="AI939" s="252"/>
      <c r="AJ939" s="252"/>
      <c r="AK939" s="252"/>
      <c r="AL939" s="252"/>
      <c r="AM939" s="252"/>
      <c r="AN939" s="252"/>
      <c r="AO939" s="252"/>
      <c r="AP939" s="252"/>
      <c r="AQ939" s="252"/>
    </row>
    <row r="940" spans="4:43">
      <c r="E940" s="72"/>
      <c r="F940" s="252"/>
      <c r="G940" s="252"/>
      <c r="H940" s="252"/>
      <c r="I940" s="252"/>
      <c r="J940" s="252"/>
      <c r="K940" s="252"/>
      <c r="L940" s="252"/>
      <c r="M940" s="252"/>
      <c r="N940" s="252"/>
      <c r="O940" s="252"/>
      <c r="P940" s="252"/>
      <c r="Q940" s="252"/>
      <c r="R940" s="252"/>
      <c r="S940" s="252"/>
      <c r="T940" s="252"/>
      <c r="U940" s="252"/>
      <c r="V940" s="252"/>
      <c r="W940" s="252"/>
      <c r="X940" s="252"/>
      <c r="Y940" s="252"/>
      <c r="Z940" s="252"/>
      <c r="AA940" s="252"/>
      <c r="AB940" s="252"/>
      <c r="AC940" s="252"/>
      <c r="AD940" s="252"/>
      <c r="AE940" s="252"/>
      <c r="AF940" s="252"/>
      <c r="AG940" s="252"/>
      <c r="AH940" s="252"/>
      <c r="AI940" s="252"/>
      <c r="AJ940" s="252"/>
      <c r="AK940" s="252"/>
      <c r="AL940" s="252"/>
      <c r="AM940" s="252"/>
      <c r="AN940" s="252"/>
      <c r="AO940" s="252"/>
      <c r="AP940" s="252"/>
      <c r="AQ940" s="252"/>
    </row>
    <row r="941" spans="4:43">
      <c r="E941" s="72"/>
      <c r="F941" s="252"/>
      <c r="G941" s="252"/>
      <c r="H941" s="252"/>
      <c r="I941" s="252"/>
      <c r="J941" s="252"/>
      <c r="K941" s="252"/>
      <c r="L941" s="252"/>
      <c r="M941" s="252"/>
      <c r="N941" s="252"/>
      <c r="O941" s="252"/>
      <c r="P941" s="252"/>
      <c r="Q941" s="252"/>
      <c r="R941" s="252"/>
      <c r="S941" s="252"/>
      <c r="T941" s="252"/>
      <c r="U941" s="252"/>
      <c r="V941" s="252"/>
      <c r="W941" s="252"/>
      <c r="X941" s="252"/>
      <c r="Y941" s="252"/>
      <c r="Z941" s="252"/>
      <c r="AA941" s="252"/>
      <c r="AB941" s="252"/>
      <c r="AC941" s="252"/>
      <c r="AD941" s="252"/>
      <c r="AE941" s="252"/>
      <c r="AF941" s="252"/>
      <c r="AG941" s="252"/>
      <c r="AH941" s="252"/>
      <c r="AI941" s="252"/>
      <c r="AJ941" s="252"/>
      <c r="AK941" s="252"/>
      <c r="AL941" s="252"/>
      <c r="AM941" s="252"/>
      <c r="AN941" s="252"/>
      <c r="AO941" s="252"/>
      <c r="AP941" s="252"/>
      <c r="AQ941" s="252"/>
    </row>
    <row r="942" spans="4:43">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row>
    <row r="943" spans="4:43" ht="12.75" customHeight="1">
      <c r="E943" s="72"/>
      <c r="F943" s="252" t="s">
        <v>284</v>
      </c>
      <c r="G943" s="252"/>
      <c r="H943" s="252"/>
      <c r="I943" s="252"/>
      <c r="J943" s="252"/>
      <c r="K943" s="252"/>
      <c r="L943" s="252"/>
      <c r="M943" s="252"/>
      <c r="N943" s="252"/>
      <c r="O943" s="252"/>
      <c r="P943" s="252"/>
      <c r="Q943" s="252"/>
      <c r="R943" s="252"/>
      <c r="S943" s="252"/>
      <c r="T943" s="252"/>
      <c r="U943" s="252"/>
      <c r="V943" s="252"/>
      <c r="W943" s="252"/>
      <c r="X943" s="252"/>
      <c r="Y943" s="252"/>
      <c r="Z943" s="252"/>
      <c r="AA943" s="252"/>
      <c r="AB943" s="252"/>
      <c r="AC943" s="252"/>
      <c r="AD943" s="252"/>
      <c r="AE943" s="252"/>
      <c r="AF943" s="252"/>
      <c r="AG943" s="252"/>
      <c r="AH943" s="252"/>
      <c r="AI943" s="252"/>
      <c r="AJ943" s="252"/>
      <c r="AK943" s="252"/>
      <c r="AL943" s="252"/>
      <c r="AM943" s="252"/>
      <c r="AN943" s="252"/>
      <c r="AO943" s="252"/>
      <c r="AP943" s="252"/>
      <c r="AQ943" s="252"/>
    </row>
    <row r="944" spans="4:43">
      <c r="E944" s="72"/>
      <c r="F944" s="252"/>
      <c r="G944" s="252"/>
      <c r="H944" s="252"/>
      <c r="I944" s="252"/>
      <c r="J944" s="252"/>
      <c r="K944" s="252"/>
      <c r="L944" s="252"/>
      <c r="M944" s="252"/>
      <c r="N944" s="252"/>
      <c r="O944" s="252"/>
      <c r="P944" s="252"/>
      <c r="Q944" s="252"/>
      <c r="R944" s="252"/>
      <c r="S944" s="252"/>
      <c r="T944" s="252"/>
      <c r="U944" s="252"/>
      <c r="V944" s="252"/>
      <c r="W944" s="252"/>
      <c r="X944" s="252"/>
      <c r="Y944" s="252"/>
      <c r="Z944" s="252"/>
      <c r="AA944" s="252"/>
      <c r="AB944" s="252"/>
      <c r="AC944" s="252"/>
      <c r="AD944" s="252"/>
      <c r="AE944" s="252"/>
      <c r="AF944" s="252"/>
      <c r="AG944" s="252"/>
      <c r="AH944" s="252"/>
      <c r="AI944" s="252"/>
      <c r="AJ944" s="252"/>
      <c r="AK944" s="252"/>
      <c r="AL944" s="252"/>
      <c r="AM944" s="252"/>
      <c r="AN944" s="252"/>
      <c r="AO944" s="252"/>
      <c r="AP944" s="252"/>
      <c r="AQ944" s="252"/>
    </row>
    <row r="945" spans="1:43" s="203" customFormat="1">
      <c r="A945" s="1"/>
      <c r="B945" s="1"/>
      <c r="C945" s="2"/>
      <c r="D945" s="1"/>
      <c r="E945" s="199"/>
      <c r="F945" s="199"/>
      <c r="G945" s="199"/>
      <c r="H945" s="199"/>
      <c r="I945" s="199"/>
      <c r="J945" s="199"/>
      <c r="K945" s="199"/>
      <c r="L945" s="199"/>
      <c r="M945" s="199"/>
      <c r="N945" s="199"/>
      <c r="O945" s="199"/>
      <c r="P945" s="199"/>
      <c r="Q945" s="199"/>
      <c r="R945" s="199"/>
      <c r="S945" s="199"/>
      <c r="T945" s="199"/>
      <c r="U945" s="199"/>
      <c r="V945" s="199"/>
      <c r="W945" s="199"/>
      <c r="X945" s="199"/>
      <c r="Y945" s="199"/>
      <c r="Z945" s="199"/>
      <c r="AA945" s="199"/>
      <c r="AB945" s="199"/>
      <c r="AC945" s="199"/>
      <c r="AD945" s="199"/>
      <c r="AE945" s="199"/>
      <c r="AF945" s="199"/>
      <c r="AG945" s="199"/>
      <c r="AH945" s="199"/>
      <c r="AI945" s="199"/>
      <c r="AJ945" s="199"/>
      <c r="AK945" s="199"/>
      <c r="AL945" s="199"/>
      <c r="AM945" s="199"/>
      <c r="AN945" s="199"/>
      <c r="AO945" s="199"/>
      <c r="AP945" s="199"/>
      <c r="AQ945" s="199"/>
    </row>
    <row r="946" spans="1:43" ht="12.75" customHeight="1">
      <c r="E946" s="72"/>
      <c r="F946" s="308" t="s">
        <v>0</v>
      </c>
      <c r="G946" s="308"/>
      <c r="H946" s="315" t="s">
        <v>285</v>
      </c>
      <c r="I946" s="315"/>
      <c r="J946" s="315"/>
      <c r="K946" s="315"/>
      <c r="L946" s="315"/>
      <c r="M946" s="315"/>
      <c r="N946" s="315"/>
      <c r="O946" s="315"/>
      <c r="P946" s="315"/>
      <c r="Q946" s="315"/>
      <c r="R946" s="315"/>
      <c r="S946" s="315"/>
      <c r="T946" s="315"/>
      <c r="U946" s="315"/>
      <c r="V946" s="315"/>
      <c r="W946" s="315"/>
      <c r="X946" s="315"/>
      <c r="Y946" s="315"/>
      <c r="Z946" s="315"/>
      <c r="AA946" s="315"/>
      <c r="AB946" s="315"/>
      <c r="AC946" s="315"/>
      <c r="AD946" s="315"/>
      <c r="AE946" s="315"/>
      <c r="AF946" s="315"/>
      <c r="AG946" s="315"/>
      <c r="AH946" s="315"/>
      <c r="AI946" s="315"/>
      <c r="AJ946" s="315"/>
      <c r="AK946" s="315"/>
      <c r="AL946" s="315"/>
      <c r="AM946" s="315"/>
      <c r="AN946" s="315"/>
      <c r="AO946" s="315"/>
      <c r="AP946" s="315"/>
      <c r="AQ946" s="315"/>
    </row>
    <row r="947" spans="1:43">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row>
    <row r="948" spans="1:43" ht="12.75" customHeight="1">
      <c r="E948" s="72"/>
      <c r="F948" s="252" t="s">
        <v>286</v>
      </c>
      <c r="G948" s="252"/>
      <c r="H948" s="252"/>
      <c r="I948" s="252"/>
      <c r="J948" s="252"/>
      <c r="K948" s="252"/>
      <c r="L948" s="252"/>
      <c r="M948" s="252"/>
      <c r="N948" s="252"/>
      <c r="O948" s="252"/>
      <c r="P948" s="252"/>
      <c r="Q948" s="252"/>
      <c r="R948" s="252"/>
      <c r="S948" s="252"/>
      <c r="T948" s="252"/>
      <c r="U948" s="252"/>
      <c r="V948" s="252"/>
      <c r="W948" s="252"/>
      <c r="X948" s="252"/>
      <c r="Y948" s="252"/>
      <c r="Z948" s="252"/>
      <c r="AA948" s="252"/>
      <c r="AB948" s="252"/>
      <c r="AC948" s="252"/>
      <c r="AD948" s="252"/>
      <c r="AE948" s="252"/>
      <c r="AF948" s="252"/>
      <c r="AG948" s="252"/>
      <c r="AH948" s="252"/>
      <c r="AI948" s="252"/>
      <c r="AJ948" s="252"/>
      <c r="AK948" s="252"/>
      <c r="AL948" s="252"/>
      <c r="AM948" s="252"/>
      <c r="AN948" s="252"/>
      <c r="AO948" s="252"/>
      <c r="AP948" s="252"/>
      <c r="AQ948" s="252"/>
    </row>
    <row r="949" spans="1:43">
      <c r="E949" s="72"/>
      <c r="F949" s="252"/>
      <c r="G949" s="252"/>
      <c r="H949" s="252"/>
      <c r="I949" s="252"/>
      <c r="J949" s="252"/>
      <c r="K949" s="252"/>
      <c r="L949" s="252"/>
      <c r="M949" s="252"/>
      <c r="N949" s="252"/>
      <c r="O949" s="252"/>
      <c r="P949" s="252"/>
      <c r="Q949" s="252"/>
      <c r="R949" s="252"/>
      <c r="S949" s="252"/>
      <c r="T949" s="252"/>
      <c r="U949" s="252"/>
      <c r="V949" s="252"/>
      <c r="W949" s="252"/>
      <c r="X949" s="252"/>
      <c r="Y949" s="252"/>
      <c r="Z949" s="252"/>
      <c r="AA949" s="252"/>
      <c r="AB949" s="252"/>
      <c r="AC949" s="252"/>
      <c r="AD949" s="252"/>
      <c r="AE949" s="252"/>
      <c r="AF949" s="252"/>
      <c r="AG949" s="252"/>
      <c r="AH949" s="252"/>
      <c r="AI949" s="252"/>
      <c r="AJ949" s="252"/>
      <c r="AK949" s="252"/>
      <c r="AL949" s="252"/>
      <c r="AM949" s="252"/>
      <c r="AN949" s="252"/>
      <c r="AO949" s="252"/>
      <c r="AP949" s="252"/>
      <c r="AQ949" s="252"/>
    </row>
    <row r="950" spans="1:43">
      <c r="E950" s="72"/>
      <c r="F950" s="252"/>
      <c r="G950" s="252"/>
      <c r="H950" s="252"/>
      <c r="I950" s="252"/>
      <c r="J950" s="252"/>
      <c r="K950" s="252"/>
      <c r="L950" s="252"/>
      <c r="M950" s="252"/>
      <c r="N950" s="252"/>
      <c r="O950" s="252"/>
      <c r="P950" s="252"/>
      <c r="Q950" s="252"/>
      <c r="R950" s="252"/>
      <c r="S950" s="252"/>
      <c r="T950" s="252"/>
      <c r="U950" s="252"/>
      <c r="V950" s="252"/>
      <c r="W950" s="252"/>
      <c r="X950" s="252"/>
      <c r="Y950" s="252"/>
      <c r="Z950" s="252"/>
      <c r="AA950" s="252"/>
      <c r="AB950" s="252"/>
      <c r="AC950" s="252"/>
      <c r="AD950" s="252"/>
      <c r="AE950" s="252"/>
      <c r="AF950" s="252"/>
      <c r="AG950" s="252"/>
      <c r="AH950" s="252"/>
      <c r="AI950" s="252"/>
      <c r="AJ950" s="252"/>
      <c r="AK950" s="252"/>
      <c r="AL950" s="252"/>
      <c r="AM950" s="252"/>
      <c r="AN950" s="252"/>
      <c r="AO950" s="252"/>
      <c r="AP950" s="252"/>
      <c r="AQ950" s="252"/>
    </row>
    <row r="951" spans="1:43">
      <c r="E951" s="72"/>
      <c r="F951" s="252"/>
      <c r="G951" s="252"/>
      <c r="H951" s="252"/>
      <c r="I951" s="252"/>
      <c r="J951" s="252"/>
      <c r="K951" s="252"/>
      <c r="L951" s="252"/>
      <c r="M951" s="252"/>
      <c r="N951" s="252"/>
      <c r="O951" s="252"/>
      <c r="P951" s="252"/>
      <c r="Q951" s="252"/>
      <c r="R951" s="252"/>
      <c r="S951" s="252"/>
      <c r="T951" s="252"/>
      <c r="U951" s="252"/>
      <c r="V951" s="252"/>
      <c r="W951" s="252"/>
      <c r="X951" s="252"/>
      <c r="Y951" s="252"/>
      <c r="Z951" s="252"/>
      <c r="AA951" s="252"/>
      <c r="AB951" s="252"/>
      <c r="AC951" s="252"/>
      <c r="AD951" s="252"/>
      <c r="AE951" s="252"/>
      <c r="AF951" s="252"/>
      <c r="AG951" s="252"/>
      <c r="AH951" s="252"/>
      <c r="AI951" s="252"/>
      <c r="AJ951" s="252"/>
      <c r="AK951" s="252"/>
      <c r="AL951" s="252"/>
      <c r="AM951" s="252"/>
      <c r="AN951" s="252"/>
      <c r="AO951" s="252"/>
      <c r="AP951" s="252"/>
      <c r="AQ951" s="252"/>
    </row>
    <row r="952" spans="1:43">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row>
    <row r="953" spans="1:43" ht="12.75" customHeight="1">
      <c r="E953" s="72"/>
      <c r="F953" s="252" t="s">
        <v>287</v>
      </c>
      <c r="G953" s="252"/>
      <c r="H953" s="252"/>
      <c r="I953" s="252"/>
      <c r="J953" s="252"/>
      <c r="K953" s="252"/>
      <c r="L953" s="252"/>
      <c r="M953" s="252"/>
      <c r="N953" s="252"/>
      <c r="O953" s="252"/>
      <c r="P953" s="252"/>
      <c r="Q953" s="252"/>
      <c r="R953" s="252"/>
      <c r="S953" s="252"/>
      <c r="T953" s="252"/>
      <c r="U953" s="252"/>
      <c r="V953" s="252"/>
      <c r="W953" s="252"/>
      <c r="X953" s="252"/>
      <c r="Y953" s="252"/>
      <c r="Z953" s="252"/>
      <c r="AA953" s="252"/>
      <c r="AB953" s="252"/>
      <c r="AC953" s="252"/>
      <c r="AD953" s="252"/>
      <c r="AE953" s="252"/>
      <c r="AF953" s="252"/>
      <c r="AG953" s="252"/>
      <c r="AH953" s="252"/>
      <c r="AI953" s="252"/>
      <c r="AJ953" s="252"/>
      <c r="AK953" s="252"/>
      <c r="AL953" s="252"/>
      <c r="AM953" s="252"/>
      <c r="AN953" s="252"/>
      <c r="AO953" s="252"/>
      <c r="AP953" s="252"/>
      <c r="AQ953" s="252"/>
    </row>
    <row r="954" spans="1:43">
      <c r="E954" s="72"/>
      <c r="F954" s="252"/>
      <c r="G954" s="252"/>
      <c r="H954" s="252"/>
      <c r="I954" s="252"/>
      <c r="J954" s="252"/>
      <c r="K954" s="252"/>
      <c r="L954" s="252"/>
      <c r="M954" s="252"/>
      <c r="N954" s="252"/>
      <c r="O954" s="252"/>
      <c r="P954" s="252"/>
      <c r="Q954" s="252"/>
      <c r="R954" s="252"/>
      <c r="S954" s="252"/>
      <c r="T954" s="252"/>
      <c r="U954" s="252"/>
      <c r="V954" s="252"/>
      <c r="W954" s="252"/>
      <c r="X954" s="252"/>
      <c r="Y954" s="252"/>
      <c r="Z954" s="252"/>
      <c r="AA954" s="252"/>
      <c r="AB954" s="252"/>
      <c r="AC954" s="252"/>
      <c r="AD954" s="252"/>
      <c r="AE954" s="252"/>
      <c r="AF954" s="252"/>
      <c r="AG954" s="252"/>
      <c r="AH954" s="252"/>
      <c r="AI954" s="252"/>
      <c r="AJ954" s="252"/>
      <c r="AK954" s="252"/>
      <c r="AL954" s="252"/>
      <c r="AM954" s="252"/>
      <c r="AN954" s="252"/>
      <c r="AO954" s="252"/>
      <c r="AP954" s="252"/>
      <c r="AQ954" s="252"/>
    </row>
    <row r="955" spans="1:43">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row>
    <row r="956" spans="1:43">
      <c r="E956" s="72"/>
      <c r="F956" s="331" t="s">
        <v>288</v>
      </c>
      <c r="G956" s="331"/>
      <c r="H956" s="331"/>
      <c r="I956" s="331"/>
      <c r="J956" s="331"/>
      <c r="K956" s="331"/>
      <c r="L956" s="331"/>
      <c r="M956" s="331"/>
      <c r="N956" s="331"/>
      <c r="O956" s="331"/>
      <c r="P956" s="331"/>
      <c r="Q956" s="331"/>
      <c r="R956" s="331"/>
      <c r="S956" s="331"/>
      <c r="T956" s="331"/>
      <c r="U956" s="331"/>
      <c r="V956" s="331"/>
      <c r="W956" s="331"/>
      <c r="X956" s="331"/>
      <c r="Y956" s="331"/>
      <c r="Z956" s="331"/>
      <c r="AA956" s="331"/>
      <c r="AB956" s="331"/>
      <c r="AC956" s="331"/>
      <c r="AD956" s="331"/>
      <c r="AE956" s="331"/>
      <c r="AF956" s="331"/>
      <c r="AG956" s="331"/>
      <c r="AH956" s="331"/>
      <c r="AI956" s="331"/>
      <c r="AJ956" s="331"/>
      <c r="AK956" s="331"/>
      <c r="AL956" s="331"/>
      <c r="AM956" s="331"/>
      <c r="AN956" s="331"/>
      <c r="AO956" s="331"/>
      <c r="AP956" s="331"/>
      <c r="AQ956" s="331"/>
    </row>
    <row r="957" spans="1:43">
      <c r="E957" s="72"/>
      <c r="F957" s="252" t="s">
        <v>289</v>
      </c>
      <c r="G957" s="252"/>
      <c r="H957" s="252"/>
      <c r="I957" s="252"/>
      <c r="J957" s="252"/>
      <c r="K957" s="252"/>
      <c r="L957" s="252"/>
      <c r="M957" s="252"/>
      <c r="N957" s="252"/>
      <c r="O957" s="252"/>
      <c r="P957" s="252"/>
      <c r="Q957" s="252"/>
      <c r="R957" s="252"/>
      <c r="S957" s="252"/>
      <c r="T957" s="252"/>
      <c r="U957" s="252"/>
      <c r="V957" s="252"/>
      <c r="W957" s="252"/>
      <c r="X957" s="252"/>
      <c r="Y957" s="252"/>
      <c r="Z957" s="252"/>
      <c r="AA957" s="252"/>
      <c r="AB957" s="252"/>
      <c r="AC957" s="252"/>
      <c r="AD957" s="252"/>
      <c r="AE957" s="252"/>
      <c r="AF957" s="252"/>
      <c r="AG957" s="252"/>
      <c r="AH957" s="252"/>
      <c r="AI957" s="252"/>
      <c r="AJ957" s="252"/>
      <c r="AK957" s="252"/>
      <c r="AL957" s="252"/>
      <c r="AM957" s="252"/>
      <c r="AN957" s="252"/>
      <c r="AO957" s="252"/>
      <c r="AP957" s="252"/>
      <c r="AQ957" s="252"/>
    </row>
    <row r="958" spans="1:43">
      <c r="E958" s="72"/>
      <c r="F958" s="252"/>
      <c r="G958" s="252"/>
      <c r="H958" s="252"/>
      <c r="I958" s="252"/>
      <c r="J958" s="252"/>
      <c r="K958" s="252"/>
      <c r="L958" s="252"/>
      <c r="M958" s="252"/>
      <c r="N958" s="252"/>
      <c r="O958" s="252"/>
      <c r="P958" s="252"/>
      <c r="Q958" s="252"/>
      <c r="R958" s="252"/>
      <c r="S958" s="252"/>
      <c r="T958" s="252"/>
      <c r="U958" s="252"/>
      <c r="V958" s="252"/>
      <c r="W958" s="252"/>
      <c r="X958" s="252"/>
      <c r="Y958" s="252"/>
      <c r="Z958" s="252"/>
      <c r="AA958" s="252"/>
      <c r="AB958" s="252"/>
      <c r="AC958" s="252"/>
      <c r="AD958" s="252"/>
      <c r="AE958" s="252"/>
      <c r="AF958" s="252"/>
      <c r="AG958" s="252"/>
      <c r="AH958" s="252"/>
      <c r="AI958" s="252"/>
      <c r="AJ958" s="252"/>
      <c r="AK958" s="252"/>
      <c r="AL958" s="252"/>
      <c r="AM958" s="252"/>
      <c r="AN958" s="252"/>
      <c r="AO958" s="252"/>
      <c r="AP958" s="252"/>
      <c r="AQ958" s="252"/>
    </row>
    <row r="959" spans="1:43">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row>
    <row r="960" spans="1:43">
      <c r="E960" s="72"/>
      <c r="F960" s="252" t="s">
        <v>290</v>
      </c>
      <c r="G960" s="252"/>
      <c r="H960" s="252"/>
      <c r="I960" s="252"/>
      <c r="J960" s="252"/>
      <c r="K960" s="252"/>
      <c r="L960" s="252"/>
      <c r="M960" s="252"/>
      <c r="N960" s="252"/>
      <c r="O960" s="252"/>
      <c r="P960" s="252"/>
      <c r="Q960" s="252"/>
      <c r="R960" s="252"/>
      <c r="S960" s="252"/>
      <c r="T960" s="252"/>
      <c r="U960" s="252"/>
      <c r="V960" s="252"/>
      <c r="W960" s="252"/>
      <c r="X960" s="252"/>
      <c r="Y960" s="252"/>
      <c r="Z960" s="252"/>
      <c r="AA960" s="252"/>
      <c r="AB960" s="252"/>
      <c r="AC960" s="252"/>
      <c r="AD960" s="252"/>
      <c r="AE960" s="252"/>
      <c r="AF960" s="252"/>
      <c r="AG960" s="252"/>
      <c r="AH960" s="252"/>
      <c r="AI960" s="252"/>
      <c r="AJ960" s="252"/>
      <c r="AK960" s="252"/>
      <c r="AL960" s="252"/>
      <c r="AM960" s="252"/>
      <c r="AN960" s="252"/>
      <c r="AO960" s="252"/>
      <c r="AP960" s="252"/>
      <c r="AQ960" s="252"/>
    </row>
    <row r="961" spans="5:43">
      <c r="E961" s="72"/>
      <c r="F961" s="252"/>
      <c r="G961" s="252"/>
      <c r="H961" s="252"/>
      <c r="I961" s="252"/>
      <c r="J961" s="252"/>
      <c r="K961" s="252"/>
      <c r="L961" s="252"/>
      <c r="M961" s="252"/>
      <c r="N961" s="252"/>
      <c r="O961" s="252"/>
      <c r="P961" s="252"/>
      <c r="Q961" s="252"/>
      <c r="R961" s="252"/>
      <c r="S961" s="252"/>
      <c r="T961" s="252"/>
      <c r="U961" s="252"/>
      <c r="V961" s="252"/>
      <c r="W961" s="252"/>
      <c r="X961" s="252"/>
      <c r="Y961" s="252"/>
      <c r="Z961" s="252"/>
      <c r="AA961" s="252"/>
      <c r="AB961" s="252"/>
      <c r="AC961" s="252"/>
      <c r="AD961" s="252"/>
      <c r="AE961" s="252"/>
      <c r="AF961" s="252"/>
      <c r="AG961" s="252"/>
      <c r="AH961" s="252"/>
      <c r="AI961" s="252"/>
      <c r="AJ961" s="252"/>
      <c r="AK961" s="252"/>
      <c r="AL961" s="252"/>
      <c r="AM961" s="252"/>
      <c r="AN961" s="252"/>
      <c r="AO961" s="252"/>
      <c r="AP961" s="252"/>
      <c r="AQ961" s="252"/>
    </row>
    <row r="962" spans="5:43">
      <c r="E962" s="72"/>
      <c r="F962" s="252"/>
      <c r="G962" s="252"/>
      <c r="H962" s="252"/>
      <c r="I962" s="252"/>
      <c r="J962" s="252"/>
      <c r="K962" s="252"/>
      <c r="L962" s="252"/>
      <c r="M962" s="252"/>
      <c r="N962" s="252"/>
      <c r="O962" s="252"/>
      <c r="P962" s="252"/>
      <c r="Q962" s="252"/>
      <c r="R962" s="252"/>
      <c r="S962" s="252"/>
      <c r="T962" s="252"/>
      <c r="U962" s="252"/>
      <c r="V962" s="252"/>
      <c r="W962" s="252"/>
      <c r="X962" s="252"/>
      <c r="Y962" s="252"/>
      <c r="Z962" s="252"/>
      <c r="AA962" s="252"/>
      <c r="AB962" s="252"/>
      <c r="AC962" s="252"/>
      <c r="AD962" s="252"/>
      <c r="AE962" s="252"/>
      <c r="AF962" s="252"/>
      <c r="AG962" s="252"/>
      <c r="AH962" s="252"/>
      <c r="AI962" s="252"/>
      <c r="AJ962" s="252"/>
      <c r="AK962" s="252"/>
      <c r="AL962" s="252"/>
      <c r="AM962" s="252"/>
      <c r="AN962" s="252"/>
      <c r="AO962" s="252"/>
      <c r="AP962" s="252"/>
      <c r="AQ962" s="252"/>
    </row>
    <row r="963" spans="5:43">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row>
    <row r="964" spans="5:43">
      <c r="E964" s="72"/>
      <c r="F964" s="252" t="s">
        <v>291</v>
      </c>
      <c r="G964" s="252"/>
      <c r="H964" s="252"/>
      <c r="I964" s="252"/>
      <c r="J964" s="252"/>
      <c r="K964" s="252"/>
      <c r="L964" s="252"/>
      <c r="M964" s="252"/>
      <c r="N964" s="252"/>
      <c r="O964" s="252"/>
      <c r="P964" s="252"/>
      <c r="Q964" s="252"/>
      <c r="R964" s="252"/>
      <c r="S964" s="252"/>
      <c r="T964" s="252"/>
      <c r="U964" s="252"/>
      <c r="V964" s="252"/>
      <c r="W964" s="252"/>
      <c r="X964" s="252"/>
      <c r="Y964" s="252"/>
      <c r="Z964" s="252"/>
      <c r="AA964" s="252"/>
      <c r="AB964" s="252"/>
      <c r="AC964" s="252"/>
      <c r="AD964" s="252"/>
      <c r="AE964" s="252"/>
      <c r="AF964" s="252"/>
      <c r="AG964" s="252"/>
      <c r="AH964" s="252"/>
      <c r="AI964" s="252"/>
      <c r="AJ964" s="252"/>
      <c r="AK964" s="252"/>
      <c r="AL964" s="252"/>
      <c r="AM964" s="252"/>
      <c r="AN964" s="252"/>
      <c r="AO964" s="252"/>
      <c r="AP964" s="252"/>
      <c r="AQ964" s="252"/>
    </row>
    <row r="965" spans="5:43">
      <c r="E965" s="72"/>
      <c r="F965" s="252"/>
      <c r="G965" s="252"/>
      <c r="H965" s="252"/>
      <c r="I965" s="252"/>
      <c r="J965" s="252"/>
      <c r="K965" s="252"/>
      <c r="L965" s="252"/>
      <c r="M965" s="252"/>
      <c r="N965" s="252"/>
      <c r="O965" s="252"/>
      <c r="P965" s="252"/>
      <c r="Q965" s="252"/>
      <c r="R965" s="252"/>
      <c r="S965" s="252"/>
      <c r="T965" s="252"/>
      <c r="U965" s="252"/>
      <c r="V965" s="252"/>
      <c r="W965" s="252"/>
      <c r="X965" s="252"/>
      <c r="Y965" s="252"/>
      <c r="Z965" s="252"/>
      <c r="AA965" s="252"/>
      <c r="AB965" s="252"/>
      <c r="AC965" s="252"/>
      <c r="AD965" s="252"/>
      <c r="AE965" s="252"/>
      <c r="AF965" s="252"/>
      <c r="AG965" s="252"/>
      <c r="AH965" s="252"/>
      <c r="AI965" s="252"/>
      <c r="AJ965" s="252"/>
      <c r="AK965" s="252"/>
      <c r="AL965" s="252"/>
      <c r="AM965" s="252"/>
      <c r="AN965" s="252"/>
      <c r="AO965" s="252"/>
      <c r="AP965" s="252"/>
      <c r="AQ965" s="252"/>
    </row>
    <row r="966" spans="5:43">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row>
    <row r="967" spans="5:43">
      <c r="E967" s="72"/>
      <c r="F967" s="252" t="s">
        <v>292</v>
      </c>
      <c r="G967" s="252"/>
      <c r="H967" s="252"/>
      <c r="I967" s="252"/>
      <c r="J967" s="252"/>
      <c r="K967" s="252"/>
      <c r="L967" s="252"/>
      <c r="M967" s="252"/>
      <c r="N967" s="252"/>
      <c r="O967" s="252"/>
      <c r="P967" s="252"/>
      <c r="Q967" s="252"/>
      <c r="R967" s="252"/>
      <c r="S967" s="252"/>
      <c r="T967" s="252"/>
      <c r="U967" s="252"/>
      <c r="V967" s="252"/>
      <c r="W967" s="252"/>
      <c r="X967" s="252"/>
      <c r="Y967" s="252"/>
      <c r="Z967" s="252"/>
      <c r="AA967" s="252"/>
      <c r="AB967" s="252"/>
      <c r="AC967" s="252"/>
      <c r="AD967" s="252"/>
      <c r="AE967" s="252"/>
      <c r="AF967" s="252"/>
      <c r="AG967" s="252"/>
      <c r="AH967" s="252"/>
      <c r="AI967" s="252"/>
      <c r="AJ967" s="252"/>
      <c r="AK967" s="252"/>
      <c r="AL967" s="252"/>
      <c r="AM967" s="252"/>
      <c r="AN967" s="252"/>
      <c r="AO967" s="252"/>
      <c r="AP967" s="252"/>
      <c r="AQ967" s="252"/>
    </row>
    <row r="968" spans="5:43">
      <c r="E968" s="72"/>
      <c r="F968" s="252"/>
      <c r="G968" s="252"/>
      <c r="H968" s="252"/>
      <c r="I968" s="252"/>
      <c r="J968" s="252"/>
      <c r="K968" s="252"/>
      <c r="L968" s="252"/>
      <c r="M968" s="252"/>
      <c r="N968" s="252"/>
      <c r="O968" s="252"/>
      <c r="P968" s="252"/>
      <c r="Q968" s="252"/>
      <c r="R968" s="252"/>
      <c r="S968" s="252"/>
      <c r="T968" s="252"/>
      <c r="U968" s="252"/>
      <c r="V968" s="252"/>
      <c r="W968" s="252"/>
      <c r="X968" s="252"/>
      <c r="Y968" s="252"/>
      <c r="Z968" s="252"/>
      <c r="AA968" s="252"/>
      <c r="AB968" s="252"/>
      <c r="AC968" s="252"/>
      <c r="AD968" s="252"/>
      <c r="AE968" s="252"/>
      <c r="AF968" s="252"/>
      <c r="AG968" s="252"/>
      <c r="AH968" s="252"/>
      <c r="AI968" s="252"/>
      <c r="AJ968" s="252"/>
      <c r="AK968" s="252"/>
      <c r="AL968" s="252"/>
      <c r="AM968" s="252"/>
      <c r="AN968" s="252"/>
      <c r="AO968" s="252"/>
      <c r="AP968" s="252"/>
      <c r="AQ968" s="252"/>
    </row>
    <row r="969" spans="5:43">
      <c r="E969" s="72"/>
      <c r="F969" s="252"/>
      <c r="G969" s="252"/>
      <c r="H969" s="252"/>
      <c r="I969" s="252"/>
      <c r="J969" s="252"/>
      <c r="K969" s="252"/>
      <c r="L969" s="252"/>
      <c r="M969" s="252"/>
      <c r="N969" s="252"/>
      <c r="O969" s="252"/>
      <c r="P969" s="252"/>
      <c r="Q969" s="252"/>
      <c r="R969" s="252"/>
      <c r="S969" s="252"/>
      <c r="T969" s="252"/>
      <c r="U969" s="252"/>
      <c r="V969" s="252"/>
      <c r="W969" s="252"/>
      <c r="X969" s="252"/>
      <c r="Y969" s="252"/>
      <c r="Z969" s="252"/>
      <c r="AA969" s="252"/>
      <c r="AB969" s="252"/>
      <c r="AC969" s="252"/>
      <c r="AD969" s="252"/>
      <c r="AE969" s="252"/>
      <c r="AF969" s="252"/>
      <c r="AG969" s="252"/>
      <c r="AH969" s="252"/>
      <c r="AI969" s="252"/>
      <c r="AJ969" s="252"/>
      <c r="AK969" s="252"/>
      <c r="AL969" s="252"/>
      <c r="AM969" s="252"/>
      <c r="AN969" s="252"/>
      <c r="AO969" s="252"/>
      <c r="AP969" s="252"/>
      <c r="AQ969" s="252"/>
    </row>
    <row r="970" spans="5:43">
      <c r="E970" s="72"/>
      <c r="F970" s="252"/>
      <c r="G970" s="252"/>
      <c r="H970" s="252"/>
      <c r="I970" s="252"/>
      <c r="J970" s="252"/>
      <c r="K970" s="252"/>
      <c r="L970" s="252"/>
      <c r="M970" s="252"/>
      <c r="N970" s="252"/>
      <c r="O970" s="252"/>
      <c r="P970" s="252"/>
      <c r="Q970" s="252"/>
      <c r="R970" s="252"/>
      <c r="S970" s="252"/>
      <c r="T970" s="252"/>
      <c r="U970" s="252"/>
      <c r="V970" s="252"/>
      <c r="W970" s="252"/>
      <c r="X970" s="252"/>
      <c r="Y970" s="252"/>
      <c r="Z970" s="252"/>
      <c r="AA970" s="252"/>
      <c r="AB970" s="252"/>
      <c r="AC970" s="252"/>
      <c r="AD970" s="252"/>
      <c r="AE970" s="252"/>
      <c r="AF970" s="252"/>
      <c r="AG970" s="252"/>
      <c r="AH970" s="252"/>
      <c r="AI970" s="252"/>
      <c r="AJ970" s="252"/>
      <c r="AK970" s="252"/>
      <c r="AL970" s="252"/>
      <c r="AM970" s="252"/>
      <c r="AN970" s="252"/>
      <c r="AO970" s="252"/>
      <c r="AP970" s="252"/>
      <c r="AQ970" s="252"/>
    </row>
    <row r="971" spans="5:43">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row>
    <row r="972" spans="5:43">
      <c r="E972" s="72"/>
      <c r="F972" s="331" t="s">
        <v>293</v>
      </c>
      <c r="G972" s="331"/>
      <c r="H972" s="331"/>
      <c r="I972" s="331"/>
      <c r="J972" s="331"/>
      <c r="K972" s="331"/>
      <c r="L972" s="331"/>
      <c r="M972" s="331"/>
      <c r="N972" s="331"/>
      <c r="O972" s="331"/>
      <c r="P972" s="331"/>
      <c r="Q972" s="331"/>
      <c r="R972" s="331"/>
      <c r="S972" s="331"/>
      <c r="T972" s="331"/>
      <c r="U972" s="331"/>
      <c r="V972" s="331"/>
      <c r="W972" s="331"/>
      <c r="X972" s="331"/>
      <c r="Y972" s="331"/>
      <c r="Z972" s="331"/>
      <c r="AA972" s="331"/>
      <c r="AB972" s="331"/>
      <c r="AC972" s="331"/>
      <c r="AD972" s="331"/>
      <c r="AE972" s="331"/>
      <c r="AF972" s="331"/>
      <c r="AG972" s="331"/>
      <c r="AH972" s="331"/>
      <c r="AI972" s="331"/>
      <c r="AJ972" s="331"/>
      <c r="AK972" s="331"/>
      <c r="AL972" s="331"/>
      <c r="AM972" s="331"/>
      <c r="AN972" s="331"/>
      <c r="AO972" s="331"/>
      <c r="AP972" s="331"/>
      <c r="AQ972" s="331"/>
    </row>
    <row r="973" spans="5:43">
      <c r="E973" s="72"/>
      <c r="F973" s="252" t="s">
        <v>294</v>
      </c>
      <c r="G973" s="252"/>
      <c r="H973" s="252"/>
      <c r="I973" s="252"/>
      <c r="J973" s="252"/>
      <c r="K973" s="252"/>
      <c r="L973" s="252"/>
      <c r="M973" s="252"/>
      <c r="N973" s="252"/>
      <c r="O973" s="252"/>
      <c r="P973" s="252"/>
      <c r="Q973" s="252"/>
      <c r="R973" s="252"/>
      <c r="S973" s="252"/>
      <c r="T973" s="252"/>
      <c r="U973" s="252"/>
      <c r="V973" s="252"/>
      <c r="W973" s="252"/>
      <c r="X973" s="252"/>
      <c r="Y973" s="252"/>
      <c r="Z973" s="252"/>
      <c r="AA973" s="252"/>
      <c r="AB973" s="252"/>
      <c r="AC973" s="252"/>
      <c r="AD973" s="252"/>
      <c r="AE973" s="252"/>
      <c r="AF973" s="252"/>
      <c r="AG973" s="252"/>
      <c r="AH973" s="252"/>
      <c r="AI973" s="252"/>
      <c r="AJ973" s="252"/>
      <c r="AK973" s="252"/>
      <c r="AL973" s="252"/>
      <c r="AM973" s="252"/>
      <c r="AN973" s="252"/>
      <c r="AO973" s="252"/>
      <c r="AP973" s="252"/>
      <c r="AQ973" s="252"/>
    </row>
    <row r="974" spans="5:43">
      <c r="E974" s="72"/>
      <c r="F974" s="252"/>
      <c r="G974" s="252"/>
      <c r="H974" s="252"/>
      <c r="I974" s="252"/>
      <c r="J974" s="252"/>
      <c r="K974" s="252"/>
      <c r="L974" s="252"/>
      <c r="M974" s="252"/>
      <c r="N974" s="252"/>
      <c r="O974" s="252"/>
      <c r="P974" s="252"/>
      <c r="Q974" s="252"/>
      <c r="R974" s="252"/>
      <c r="S974" s="252"/>
      <c r="T974" s="252"/>
      <c r="U974" s="252"/>
      <c r="V974" s="252"/>
      <c r="W974" s="252"/>
      <c r="X974" s="252"/>
      <c r="Y974" s="252"/>
      <c r="Z974" s="252"/>
      <c r="AA974" s="252"/>
      <c r="AB974" s="252"/>
      <c r="AC974" s="252"/>
      <c r="AD974" s="252"/>
      <c r="AE974" s="252"/>
      <c r="AF974" s="252"/>
      <c r="AG974" s="252"/>
      <c r="AH974" s="252"/>
      <c r="AI974" s="252"/>
      <c r="AJ974" s="252"/>
      <c r="AK974" s="252"/>
      <c r="AL974" s="252"/>
      <c r="AM974" s="252"/>
      <c r="AN974" s="252"/>
      <c r="AO974" s="252"/>
      <c r="AP974" s="252"/>
      <c r="AQ974" s="252"/>
    </row>
    <row r="975" spans="5:43">
      <c r="E975" s="72"/>
      <c r="F975" s="252"/>
      <c r="G975" s="252"/>
      <c r="H975" s="252"/>
      <c r="I975" s="252"/>
      <c r="J975" s="252"/>
      <c r="K975" s="252"/>
      <c r="L975" s="252"/>
      <c r="M975" s="252"/>
      <c r="N975" s="252"/>
      <c r="O975" s="252"/>
      <c r="P975" s="252"/>
      <c r="Q975" s="252"/>
      <c r="R975" s="252"/>
      <c r="S975" s="252"/>
      <c r="T975" s="252"/>
      <c r="U975" s="252"/>
      <c r="V975" s="252"/>
      <c r="W975" s="252"/>
      <c r="X975" s="252"/>
      <c r="Y975" s="252"/>
      <c r="Z975" s="252"/>
      <c r="AA975" s="252"/>
      <c r="AB975" s="252"/>
      <c r="AC975" s="252"/>
      <c r="AD975" s="252"/>
      <c r="AE975" s="252"/>
      <c r="AF975" s="252"/>
      <c r="AG975" s="252"/>
      <c r="AH975" s="252"/>
      <c r="AI975" s="252"/>
      <c r="AJ975" s="252"/>
      <c r="AK975" s="252"/>
      <c r="AL975" s="252"/>
      <c r="AM975" s="252"/>
      <c r="AN975" s="252"/>
      <c r="AO975" s="252"/>
      <c r="AP975" s="252"/>
      <c r="AQ975" s="252"/>
    </row>
    <row r="976" spans="5:43">
      <c r="E976" s="72"/>
      <c r="F976" s="252"/>
      <c r="G976" s="252"/>
      <c r="H976" s="252"/>
      <c r="I976" s="252"/>
      <c r="J976" s="252"/>
      <c r="K976" s="252"/>
      <c r="L976" s="252"/>
      <c r="M976" s="252"/>
      <c r="N976" s="252"/>
      <c r="O976" s="252"/>
      <c r="P976" s="252"/>
      <c r="Q976" s="252"/>
      <c r="R976" s="252"/>
      <c r="S976" s="252"/>
      <c r="T976" s="252"/>
      <c r="U976" s="252"/>
      <c r="V976" s="252"/>
      <c r="W976" s="252"/>
      <c r="X976" s="252"/>
      <c r="Y976" s="252"/>
      <c r="Z976" s="252"/>
      <c r="AA976" s="252"/>
      <c r="AB976" s="252"/>
      <c r="AC976" s="252"/>
      <c r="AD976" s="252"/>
      <c r="AE976" s="252"/>
      <c r="AF976" s="252"/>
      <c r="AG976" s="252"/>
      <c r="AH976" s="252"/>
      <c r="AI976" s="252"/>
      <c r="AJ976" s="252"/>
      <c r="AK976" s="252"/>
      <c r="AL976" s="252"/>
      <c r="AM976" s="252"/>
      <c r="AN976" s="252"/>
      <c r="AO976" s="252"/>
      <c r="AP976" s="252"/>
      <c r="AQ976" s="252"/>
    </row>
    <row r="977" spans="1:43" s="203" customFormat="1">
      <c r="A977" s="1"/>
      <c r="B977" s="1"/>
      <c r="C977" s="2"/>
      <c r="D977" s="1"/>
      <c r="E977" s="199"/>
      <c r="F977" s="199"/>
      <c r="G977" s="199"/>
      <c r="H977" s="199"/>
      <c r="I977" s="199"/>
      <c r="J977" s="199"/>
      <c r="K977" s="199"/>
      <c r="L977" s="199"/>
      <c r="M977" s="199"/>
      <c r="N977" s="199"/>
      <c r="O977" s="199"/>
      <c r="P977" s="199"/>
      <c r="Q977" s="199"/>
      <c r="R977" s="199"/>
      <c r="S977" s="199"/>
      <c r="T977" s="199"/>
      <c r="U977" s="199"/>
      <c r="V977" s="199"/>
      <c r="W977" s="199"/>
      <c r="X977" s="199"/>
      <c r="Y977" s="199"/>
      <c r="Z977" s="199"/>
      <c r="AA977" s="199"/>
      <c r="AB977" s="199"/>
      <c r="AC977" s="199"/>
      <c r="AD977" s="199"/>
      <c r="AE977" s="199"/>
      <c r="AF977" s="199"/>
      <c r="AG977" s="199"/>
      <c r="AH977" s="199"/>
      <c r="AI977" s="199"/>
      <c r="AJ977" s="199"/>
      <c r="AK977" s="199"/>
      <c r="AL977" s="199"/>
      <c r="AM977" s="199"/>
      <c r="AN977" s="199"/>
      <c r="AO977" s="199"/>
      <c r="AP977" s="199"/>
      <c r="AQ977" s="199"/>
    </row>
    <row r="978" spans="1:43" s="203" customFormat="1">
      <c r="A978" s="1"/>
      <c r="B978" s="1"/>
      <c r="C978" s="2"/>
      <c r="D978" s="1"/>
      <c r="E978" s="199"/>
      <c r="F978" s="331" t="s">
        <v>299</v>
      </c>
      <c r="G978" s="331"/>
      <c r="H978" s="331"/>
      <c r="I978" s="331"/>
      <c r="J978" s="331"/>
      <c r="K978" s="331"/>
      <c r="L978" s="331"/>
      <c r="M978" s="331"/>
      <c r="N978" s="331"/>
      <c r="O978" s="331"/>
      <c r="P978" s="331"/>
      <c r="Q978" s="331"/>
      <c r="R978" s="331"/>
      <c r="S978" s="331"/>
      <c r="T978" s="331"/>
      <c r="U978" s="331"/>
      <c r="V978" s="331"/>
      <c r="W978" s="331"/>
      <c r="X978" s="331"/>
      <c r="Y978" s="331"/>
      <c r="Z978" s="331"/>
      <c r="AA978" s="331"/>
      <c r="AB978" s="331"/>
      <c r="AC978" s="331"/>
      <c r="AD978" s="331"/>
      <c r="AE978" s="331"/>
      <c r="AF978" s="331"/>
      <c r="AG978" s="331"/>
      <c r="AH978" s="331"/>
      <c r="AI978" s="331"/>
      <c r="AJ978" s="331"/>
      <c r="AK978" s="331"/>
      <c r="AL978" s="331"/>
      <c r="AM978" s="331"/>
      <c r="AN978" s="331"/>
      <c r="AO978" s="331"/>
      <c r="AP978" s="331"/>
      <c r="AQ978" s="331"/>
    </row>
    <row r="979" spans="1:43" s="203" customFormat="1">
      <c r="A979" s="1"/>
      <c r="B979" s="1"/>
      <c r="C979" s="2"/>
      <c r="D979" s="1"/>
      <c r="E979" s="199"/>
      <c r="F979" s="252" t="s">
        <v>300</v>
      </c>
      <c r="G979" s="252"/>
      <c r="H979" s="252"/>
      <c r="I979" s="252"/>
      <c r="J979" s="252"/>
      <c r="K979" s="252"/>
      <c r="L979" s="252"/>
      <c r="M979" s="252"/>
      <c r="N979" s="252"/>
      <c r="O979" s="252"/>
      <c r="P979" s="252"/>
      <c r="Q979" s="252"/>
      <c r="R979" s="252"/>
      <c r="S979" s="252"/>
      <c r="T979" s="252"/>
      <c r="U979" s="252"/>
      <c r="V979" s="252"/>
      <c r="W979" s="252"/>
      <c r="X979" s="252"/>
      <c r="Y979" s="252"/>
      <c r="Z979" s="252"/>
      <c r="AA979" s="252"/>
      <c r="AB979" s="252"/>
      <c r="AC979" s="252"/>
      <c r="AD979" s="252"/>
      <c r="AE979" s="252"/>
      <c r="AF979" s="252"/>
      <c r="AG979" s="252"/>
      <c r="AH979" s="252"/>
      <c r="AI979" s="252"/>
      <c r="AJ979" s="252"/>
      <c r="AK979" s="252"/>
      <c r="AL979" s="252"/>
      <c r="AM979" s="252"/>
      <c r="AN979" s="252"/>
      <c r="AO979" s="252"/>
      <c r="AP979" s="252"/>
      <c r="AQ979" s="252"/>
    </row>
    <row r="980" spans="1:43" s="203" customFormat="1">
      <c r="A980" s="1"/>
      <c r="B980" s="1"/>
      <c r="C980" s="2"/>
      <c r="D980" s="1"/>
      <c r="E980" s="199"/>
      <c r="F980" s="252"/>
      <c r="G980" s="252"/>
      <c r="H980" s="252"/>
      <c r="I980" s="252"/>
      <c r="J980" s="252"/>
      <c r="K980" s="252"/>
      <c r="L980" s="252"/>
      <c r="M980" s="252"/>
      <c r="N980" s="252"/>
      <c r="O980" s="252"/>
      <c r="P980" s="252"/>
      <c r="Q980" s="252"/>
      <c r="R980" s="252"/>
      <c r="S980" s="252"/>
      <c r="T980" s="252"/>
      <c r="U980" s="252"/>
      <c r="V980" s="252"/>
      <c r="W980" s="252"/>
      <c r="X980" s="252"/>
      <c r="Y980" s="252"/>
      <c r="Z980" s="252"/>
      <c r="AA980" s="252"/>
      <c r="AB980" s="252"/>
      <c r="AC980" s="252"/>
      <c r="AD980" s="252"/>
      <c r="AE980" s="252"/>
      <c r="AF980" s="252"/>
      <c r="AG980" s="252"/>
      <c r="AH980" s="252"/>
      <c r="AI980" s="252"/>
      <c r="AJ980" s="252"/>
      <c r="AK980" s="252"/>
      <c r="AL980" s="252"/>
      <c r="AM980" s="252"/>
      <c r="AN980" s="252"/>
      <c r="AO980" s="252"/>
      <c r="AP980" s="252"/>
      <c r="AQ980" s="252"/>
    </row>
    <row r="981" spans="1:43" s="203" customFormat="1">
      <c r="A981" s="1"/>
      <c r="B981" s="1"/>
      <c r="C981" s="2"/>
      <c r="D981" s="1"/>
      <c r="E981" s="199"/>
      <c r="F981" s="252"/>
      <c r="G981" s="252"/>
      <c r="H981" s="252"/>
      <c r="I981" s="252"/>
      <c r="J981" s="252"/>
      <c r="K981" s="252"/>
      <c r="L981" s="252"/>
      <c r="M981" s="252"/>
      <c r="N981" s="252"/>
      <c r="O981" s="252"/>
      <c r="P981" s="252"/>
      <c r="Q981" s="252"/>
      <c r="R981" s="252"/>
      <c r="S981" s="252"/>
      <c r="T981" s="252"/>
      <c r="U981" s="252"/>
      <c r="V981" s="252"/>
      <c r="W981" s="252"/>
      <c r="X981" s="252"/>
      <c r="Y981" s="252"/>
      <c r="Z981" s="252"/>
      <c r="AA981" s="252"/>
      <c r="AB981" s="252"/>
      <c r="AC981" s="252"/>
      <c r="AD981" s="252"/>
      <c r="AE981" s="252"/>
      <c r="AF981" s="252"/>
      <c r="AG981" s="252"/>
      <c r="AH981" s="252"/>
      <c r="AI981" s="252"/>
      <c r="AJ981" s="252"/>
      <c r="AK981" s="252"/>
      <c r="AL981" s="252"/>
      <c r="AM981" s="252"/>
      <c r="AN981" s="252"/>
      <c r="AO981" s="252"/>
      <c r="AP981" s="252"/>
      <c r="AQ981" s="252"/>
    </row>
    <row r="982" spans="1:43" s="203" customFormat="1">
      <c r="A982" s="1"/>
      <c r="B982" s="1"/>
      <c r="C982" s="2"/>
      <c r="D982" s="1"/>
      <c r="E982" s="199"/>
      <c r="F982" s="252"/>
      <c r="G982" s="252"/>
      <c r="H982" s="252"/>
      <c r="I982" s="252"/>
      <c r="J982" s="252"/>
      <c r="K982" s="252"/>
      <c r="L982" s="252"/>
      <c r="M982" s="252"/>
      <c r="N982" s="252"/>
      <c r="O982" s="252"/>
      <c r="P982" s="252"/>
      <c r="Q982" s="252"/>
      <c r="R982" s="252"/>
      <c r="S982" s="252"/>
      <c r="T982" s="252"/>
      <c r="U982" s="252"/>
      <c r="V982" s="252"/>
      <c r="W982" s="252"/>
      <c r="X982" s="252"/>
      <c r="Y982" s="252"/>
      <c r="Z982" s="252"/>
      <c r="AA982" s="252"/>
      <c r="AB982" s="252"/>
      <c r="AC982" s="252"/>
      <c r="AD982" s="252"/>
      <c r="AE982" s="252"/>
      <c r="AF982" s="252"/>
      <c r="AG982" s="252"/>
      <c r="AH982" s="252"/>
      <c r="AI982" s="252"/>
      <c r="AJ982" s="252"/>
      <c r="AK982" s="252"/>
      <c r="AL982" s="252"/>
      <c r="AM982" s="252"/>
      <c r="AN982" s="252"/>
      <c r="AO982" s="252"/>
      <c r="AP982" s="252"/>
      <c r="AQ982" s="252"/>
    </row>
    <row r="983" spans="1:43" s="203" customFormat="1">
      <c r="A983" s="1"/>
      <c r="B983" s="1"/>
      <c r="C983" s="2"/>
      <c r="D983" s="1"/>
      <c r="E983" s="199"/>
      <c r="F983" s="252"/>
      <c r="G983" s="252"/>
      <c r="H983" s="252"/>
      <c r="I983" s="252"/>
      <c r="J983" s="252"/>
      <c r="K983" s="252"/>
      <c r="L983" s="252"/>
      <c r="M983" s="252"/>
      <c r="N983" s="252"/>
      <c r="O983" s="252"/>
      <c r="P983" s="252"/>
      <c r="Q983" s="252"/>
      <c r="R983" s="252"/>
      <c r="S983" s="252"/>
      <c r="T983" s="252"/>
      <c r="U983" s="252"/>
      <c r="V983" s="252"/>
      <c r="W983" s="252"/>
      <c r="X983" s="252"/>
      <c r="Y983" s="252"/>
      <c r="Z983" s="252"/>
      <c r="AA983" s="252"/>
      <c r="AB983" s="252"/>
      <c r="AC983" s="252"/>
      <c r="AD983" s="252"/>
      <c r="AE983" s="252"/>
      <c r="AF983" s="252"/>
      <c r="AG983" s="252"/>
      <c r="AH983" s="252"/>
      <c r="AI983" s="252"/>
      <c r="AJ983" s="252"/>
      <c r="AK983" s="252"/>
      <c r="AL983" s="252"/>
      <c r="AM983" s="252"/>
      <c r="AN983" s="252"/>
      <c r="AO983" s="252"/>
      <c r="AP983" s="252"/>
      <c r="AQ983" s="252"/>
    </row>
    <row r="984" spans="1:43" s="203" customFormat="1">
      <c r="A984" s="1"/>
      <c r="B984" s="1"/>
      <c r="C984" s="2"/>
      <c r="D984" s="1"/>
      <c r="E984" s="199"/>
      <c r="F984" s="252"/>
      <c r="G984" s="252"/>
      <c r="H984" s="252"/>
      <c r="I984" s="252"/>
      <c r="J984" s="252"/>
      <c r="K984" s="252"/>
      <c r="L984" s="252"/>
      <c r="M984" s="252"/>
      <c r="N984" s="252"/>
      <c r="O984" s="252"/>
      <c r="P984" s="252"/>
      <c r="Q984" s="252"/>
      <c r="R984" s="252"/>
      <c r="S984" s="252"/>
      <c r="T984" s="252"/>
      <c r="U984" s="252"/>
      <c r="V984" s="252"/>
      <c r="W984" s="252"/>
      <c r="X984" s="252"/>
      <c r="Y984" s="252"/>
      <c r="Z984" s="252"/>
      <c r="AA984" s="252"/>
      <c r="AB984" s="252"/>
      <c r="AC984" s="252"/>
      <c r="AD984" s="252"/>
      <c r="AE984" s="252"/>
      <c r="AF984" s="252"/>
      <c r="AG984" s="252"/>
      <c r="AH984" s="252"/>
      <c r="AI984" s="252"/>
      <c r="AJ984" s="252"/>
      <c r="AK984" s="252"/>
      <c r="AL984" s="252"/>
      <c r="AM984" s="252"/>
      <c r="AN984" s="252"/>
      <c r="AO984" s="252"/>
      <c r="AP984" s="252"/>
      <c r="AQ984" s="252"/>
    </row>
    <row r="985" spans="1:43" s="203" customFormat="1">
      <c r="A985" s="1"/>
      <c r="B985" s="1"/>
      <c r="C985" s="2"/>
      <c r="D985" s="1"/>
      <c r="E985" s="199"/>
      <c r="F985" s="199"/>
      <c r="G985" s="199"/>
      <c r="H985" s="199"/>
      <c r="I985" s="199"/>
      <c r="J985" s="199"/>
      <c r="K985" s="199"/>
      <c r="L985" s="199"/>
      <c r="M985" s="199"/>
      <c r="N985" s="199"/>
      <c r="O985" s="199"/>
      <c r="P985" s="199"/>
      <c r="Q985" s="199"/>
      <c r="R985" s="199"/>
      <c r="S985" s="199"/>
      <c r="T985" s="199"/>
      <c r="U985" s="199"/>
      <c r="V985" s="199"/>
      <c r="W985" s="199"/>
      <c r="X985" s="199"/>
      <c r="Y985" s="199"/>
      <c r="Z985" s="199"/>
      <c r="AA985" s="199"/>
      <c r="AB985" s="199"/>
      <c r="AC985" s="199"/>
      <c r="AD985" s="199"/>
      <c r="AE985" s="199"/>
      <c r="AF985" s="199"/>
      <c r="AG985" s="199"/>
      <c r="AH985" s="199"/>
      <c r="AI985" s="199"/>
      <c r="AJ985" s="199"/>
      <c r="AK985" s="199"/>
      <c r="AL985" s="199"/>
      <c r="AM985" s="199"/>
      <c r="AN985" s="199"/>
      <c r="AO985" s="199"/>
      <c r="AP985" s="199"/>
      <c r="AQ985" s="199"/>
    </row>
    <row r="986" spans="1:43" s="203" customFormat="1">
      <c r="A986" s="1"/>
      <c r="B986" s="1"/>
      <c r="C986" s="2"/>
      <c r="D986" s="1"/>
      <c r="E986" s="199"/>
      <c r="F986" s="199"/>
      <c r="G986" s="199"/>
      <c r="H986" s="199"/>
      <c r="I986" s="199"/>
      <c r="J986" s="199"/>
      <c r="K986" s="199"/>
      <c r="L986" s="199"/>
      <c r="M986" s="199"/>
      <c r="N986" s="199"/>
      <c r="O986" s="199"/>
      <c r="P986" s="199"/>
      <c r="Q986" s="199"/>
      <c r="R986" s="199"/>
      <c r="S986" s="199"/>
      <c r="T986" s="199"/>
      <c r="U986" s="199"/>
      <c r="V986" s="199"/>
      <c r="W986" s="199"/>
      <c r="X986" s="199"/>
      <c r="Y986" s="199"/>
      <c r="Z986" s="199"/>
      <c r="AA986" s="199"/>
      <c r="AB986" s="199"/>
      <c r="AC986" s="199"/>
      <c r="AD986" s="199"/>
      <c r="AE986" s="199"/>
      <c r="AF986" s="199"/>
      <c r="AG986" s="199"/>
      <c r="AH986" s="199"/>
      <c r="AI986" s="199"/>
      <c r="AJ986" s="199"/>
      <c r="AK986" s="199"/>
      <c r="AL986" s="199"/>
      <c r="AM986" s="199"/>
      <c r="AN986" s="199"/>
      <c r="AO986" s="199"/>
      <c r="AP986" s="199"/>
      <c r="AQ986" s="199"/>
    </row>
    <row r="987" spans="1:43" s="203" customFormat="1">
      <c r="A987" s="1"/>
      <c r="B987" s="1"/>
      <c r="C987" s="2"/>
      <c r="D987" s="1"/>
      <c r="E987" s="199"/>
      <c r="F987" s="199"/>
      <c r="G987" s="199"/>
      <c r="H987" s="199"/>
      <c r="I987" s="199"/>
      <c r="J987" s="199"/>
      <c r="K987" s="199"/>
      <c r="L987" s="199"/>
      <c r="M987" s="199"/>
      <c r="N987" s="199"/>
      <c r="O987" s="199"/>
      <c r="P987" s="199"/>
      <c r="Q987" s="199"/>
      <c r="R987" s="199"/>
      <c r="S987" s="199"/>
      <c r="T987" s="199"/>
      <c r="U987" s="199"/>
      <c r="V987" s="199"/>
      <c r="W987" s="199"/>
      <c r="X987" s="199"/>
      <c r="Y987" s="199"/>
      <c r="Z987" s="199"/>
      <c r="AA987" s="199"/>
      <c r="AB987" s="199"/>
      <c r="AC987" s="199"/>
      <c r="AD987" s="199"/>
      <c r="AE987" s="199"/>
      <c r="AF987" s="199"/>
      <c r="AG987" s="199"/>
      <c r="AH987" s="199"/>
      <c r="AI987" s="199"/>
      <c r="AJ987" s="199"/>
      <c r="AK987" s="199"/>
      <c r="AL987" s="199"/>
      <c r="AM987" s="199"/>
      <c r="AN987" s="199"/>
      <c r="AO987" s="199"/>
      <c r="AP987" s="199"/>
      <c r="AQ987" s="199"/>
    </row>
    <row r="988" spans="1:43" s="203" customFormat="1">
      <c r="A988" s="1"/>
      <c r="B988" s="1"/>
      <c r="C988" s="2"/>
      <c r="D988" s="1"/>
      <c r="E988" s="199"/>
      <c r="F988" s="199"/>
      <c r="G988" s="199"/>
      <c r="H988" s="199"/>
      <c r="I988" s="199"/>
      <c r="J988" s="199"/>
      <c r="K988" s="199"/>
      <c r="L988" s="199"/>
      <c r="M988" s="199"/>
      <c r="N988" s="199"/>
      <c r="O988" s="199"/>
      <c r="P988" s="199"/>
      <c r="Q988" s="199"/>
      <c r="R988" s="199"/>
      <c r="S988" s="199"/>
      <c r="T988" s="199"/>
      <c r="U988" s="199"/>
      <c r="V988" s="199"/>
      <c r="W988" s="199"/>
      <c r="X988" s="199"/>
      <c r="Y988" s="199"/>
      <c r="Z988" s="199"/>
      <c r="AA988" s="199"/>
      <c r="AB988" s="199"/>
      <c r="AC988" s="199"/>
      <c r="AD988" s="199"/>
      <c r="AE988" s="199"/>
      <c r="AF988" s="199"/>
      <c r="AG988" s="199"/>
      <c r="AH988" s="199"/>
      <c r="AI988" s="199"/>
      <c r="AJ988" s="199"/>
      <c r="AK988" s="199"/>
      <c r="AL988" s="199"/>
      <c r="AM988" s="199"/>
      <c r="AN988" s="199"/>
      <c r="AO988" s="199"/>
      <c r="AP988" s="199"/>
      <c r="AQ988" s="199"/>
    </row>
    <row r="989" spans="1:43">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row>
    <row r="990" spans="1:43">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2" t="s">
        <v>25</v>
      </c>
      <c r="AN990" s="246">
        <f>AN907+1</f>
        <v>14</v>
      </c>
      <c r="AO990" s="246"/>
      <c r="AP990" s="12" t="s">
        <v>25</v>
      </c>
      <c r="AQ990" s="13"/>
    </row>
    <row r="991" spans="1:43" ht="12.75" hidden="1" customHeight="1">
      <c r="E991" s="72"/>
      <c r="F991" s="331" t="s">
        <v>295</v>
      </c>
      <c r="G991" s="331"/>
      <c r="H991" s="331"/>
      <c r="I991" s="331"/>
      <c r="J991" s="331"/>
      <c r="K991" s="331"/>
      <c r="L991" s="331"/>
      <c r="M991" s="331"/>
      <c r="N991" s="331"/>
      <c r="O991" s="331"/>
      <c r="P991" s="331"/>
      <c r="Q991" s="331"/>
      <c r="R991" s="331"/>
      <c r="S991" s="331"/>
      <c r="T991" s="331"/>
      <c r="U991" s="331"/>
      <c r="V991" s="331"/>
      <c r="W991" s="331"/>
      <c r="X991" s="331"/>
      <c r="Y991" s="331"/>
      <c r="Z991" s="331"/>
      <c r="AA991" s="331"/>
      <c r="AB991" s="331"/>
      <c r="AC991" s="331"/>
      <c r="AD991" s="331"/>
      <c r="AE991" s="331"/>
      <c r="AF991" s="331"/>
      <c r="AG991" s="331"/>
      <c r="AH991" s="331"/>
      <c r="AI991" s="331"/>
      <c r="AJ991" s="331"/>
      <c r="AK991" s="331"/>
      <c r="AL991" s="331"/>
      <c r="AM991" s="331"/>
      <c r="AN991" s="331"/>
      <c r="AO991" s="331"/>
      <c r="AP991" s="331"/>
      <c r="AQ991" s="331"/>
    </row>
    <row r="992" spans="1:43" ht="12.75" hidden="1" customHeight="1">
      <c r="E992" s="72"/>
      <c r="F992" s="252" t="s">
        <v>296</v>
      </c>
      <c r="G992" s="252"/>
      <c r="H992" s="252"/>
      <c r="I992" s="252"/>
      <c r="J992" s="252"/>
      <c r="K992" s="252"/>
      <c r="L992" s="252"/>
      <c r="M992" s="252"/>
      <c r="N992" s="252"/>
      <c r="O992" s="252"/>
      <c r="P992" s="252"/>
      <c r="Q992" s="252"/>
      <c r="R992" s="252"/>
      <c r="S992" s="252"/>
      <c r="T992" s="252"/>
      <c r="U992" s="252"/>
      <c r="V992" s="252"/>
      <c r="W992" s="252"/>
      <c r="X992" s="252"/>
      <c r="Y992" s="252"/>
      <c r="Z992" s="252"/>
      <c r="AA992" s="252"/>
      <c r="AB992" s="252"/>
      <c r="AC992" s="252"/>
      <c r="AD992" s="252"/>
      <c r="AE992" s="252"/>
      <c r="AF992" s="252"/>
      <c r="AG992" s="252"/>
      <c r="AH992" s="252"/>
      <c r="AI992" s="252"/>
      <c r="AJ992" s="252"/>
      <c r="AK992" s="252"/>
      <c r="AL992" s="252"/>
      <c r="AM992" s="252"/>
      <c r="AN992" s="252"/>
      <c r="AO992" s="252"/>
      <c r="AP992" s="252"/>
      <c r="AQ992" s="252"/>
    </row>
    <row r="993" spans="5:43" hidden="1">
      <c r="E993" s="72"/>
      <c r="F993" s="252"/>
      <c r="G993" s="252"/>
      <c r="H993" s="252"/>
      <c r="I993" s="252"/>
      <c r="J993" s="252"/>
      <c r="K993" s="252"/>
      <c r="L993" s="252"/>
      <c r="M993" s="252"/>
      <c r="N993" s="252"/>
      <c r="O993" s="252"/>
      <c r="P993" s="252"/>
      <c r="Q993" s="252"/>
      <c r="R993" s="252"/>
      <c r="S993" s="252"/>
      <c r="T993" s="252"/>
      <c r="U993" s="252"/>
      <c r="V993" s="252"/>
      <c r="W993" s="252"/>
      <c r="X993" s="252"/>
      <c r="Y993" s="252"/>
      <c r="Z993" s="252"/>
      <c r="AA993" s="252"/>
      <c r="AB993" s="252"/>
      <c r="AC993" s="252"/>
      <c r="AD993" s="252"/>
      <c r="AE993" s="252"/>
      <c r="AF993" s="252"/>
      <c r="AG993" s="252"/>
      <c r="AH993" s="252"/>
      <c r="AI993" s="252"/>
      <c r="AJ993" s="252"/>
      <c r="AK993" s="252"/>
      <c r="AL993" s="252"/>
      <c r="AM993" s="252"/>
      <c r="AN993" s="252"/>
      <c r="AO993" s="252"/>
      <c r="AP993" s="252"/>
      <c r="AQ993" s="252"/>
    </row>
    <row r="994" spans="5:43" hidden="1">
      <c r="E994" s="72"/>
      <c r="F994" s="252"/>
      <c r="G994" s="252"/>
      <c r="H994" s="252"/>
      <c r="I994" s="252"/>
      <c r="J994" s="252"/>
      <c r="K994" s="252"/>
      <c r="L994" s="252"/>
      <c r="M994" s="252"/>
      <c r="N994" s="252"/>
      <c r="O994" s="252"/>
      <c r="P994" s="252"/>
      <c r="Q994" s="252"/>
      <c r="R994" s="252"/>
      <c r="S994" s="252"/>
      <c r="T994" s="252"/>
      <c r="U994" s="252"/>
      <c r="V994" s="252"/>
      <c r="W994" s="252"/>
      <c r="X994" s="252"/>
      <c r="Y994" s="252"/>
      <c r="Z994" s="252"/>
      <c r="AA994" s="252"/>
      <c r="AB994" s="252"/>
      <c r="AC994" s="252"/>
      <c r="AD994" s="252"/>
      <c r="AE994" s="252"/>
      <c r="AF994" s="252"/>
      <c r="AG994" s="252"/>
      <c r="AH994" s="252"/>
      <c r="AI994" s="252"/>
      <c r="AJ994" s="252"/>
      <c r="AK994" s="252"/>
      <c r="AL994" s="252"/>
      <c r="AM994" s="252"/>
      <c r="AN994" s="252"/>
      <c r="AO994" s="252"/>
      <c r="AP994" s="252"/>
      <c r="AQ994" s="252"/>
    </row>
    <row r="995" spans="5:43" hidden="1">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row>
    <row r="996" spans="5:43" ht="12.75" hidden="1" customHeight="1">
      <c r="E996" s="72"/>
      <c r="F996" s="252" t="s">
        <v>297</v>
      </c>
      <c r="G996" s="252"/>
      <c r="H996" s="252"/>
      <c r="I996" s="252"/>
      <c r="J996" s="252"/>
      <c r="K996" s="252"/>
      <c r="L996" s="252"/>
      <c r="M996" s="252"/>
      <c r="N996" s="252"/>
      <c r="O996" s="252"/>
      <c r="P996" s="252"/>
      <c r="Q996" s="252"/>
      <c r="R996" s="252"/>
      <c r="S996" s="252"/>
      <c r="T996" s="252"/>
      <c r="U996" s="252"/>
      <c r="V996" s="252"/>
      <c r="W996" s="252"/>
      <c r="X996" s="252"/>
      <c r="Y996" s="252"/>
      <c r="Z996" s="252"/>
      <c r="AA996" s="252"/>
      <c r="AB996" s="252"/>
      <c r="AC996" s="252"/>
      <c r="AD996" s="252"/>
      <c r="AE996" s="252"/>
      <c r="AF996" s="252"/>
      <c r="AG996" s="252"/>
      <c r="AH996" s="252"/>
      <c r="AI996" s="252"/>
      <c r="AJ996" s="252"/>
      <c r="AK996" s="252"/>
      <c r="AL996" s="252"/>
      <c r="AM996" s="252"/>
      <c r="AN996" s="252"/>
      <c r="AO996" s="252"/>
      <c r="AP996" s="252"/>
      <c r="AQ996" s="252"/>
    </row>
    <row r="997" spans="5:43" hidden="1">
      <c r="E997" s="72"/>
      <c r="F997" s="252"/>
      <c r="G997" s="252"/>
      <c r="H997" s="252"/>
      <c r="I997" s="252"/>
      <c r="J997" s="252"/>
      <c r="K997" s="252"/>
      <c r="L997" s="252"/>
      <c r="M997" s="252"/>
      <c r="N997" s="252"/>
      <c r="O997" s="252"/>
      <c r="P997" s="252"/>
      <c r="Q997" s="252"/>
      <c r="R997" s="252"/>
      <c r="S997" s="252"/>
      <c r="T997" s="252"/>
      <c r="U997" s="252"/>
      <c r="V997" s="252"/>
      <c r="W997" s="252"/>
      <c r="X997" s="252"/>
      <c r="Y997" s="252"/>
      <c r="Z997" s="252"/>
      <c r="AA997" s="252"/>
      <c r="AB997" s="252"/>
      <c r="AC997" s="252"/>
      <c r="AD997" s="252"/>
      <c r="AE997" s="252"/>
      <c r="AF997" s="252"/>
      <c r="AG997" s="252"/>
      <c r="AH997" s="252"/>
      <c r="AI997" s="252"/>
      <c r="AJ997" s="252"/>
      <c r="AK997" s="252"/>
      <c r="AL997" s="252"/>
      <c r="AM997" s="252"/>
      <c r="AN997" s="252"/>
      <c r="AO997" s="252"/>
      <c r="AP997" s="252"/>
      <c r="AQ997" s="252"/>
    </row>
    <row r="998" spans="5:43" hidden="1">
      <c r="E998" s="72"/>
      <c r="F998" s="252"/>
      <c r="G998" s="252"/>
      <c r="H998" s="252"/>
      <c r="I998" s="252"/>
      <c r="J998" s="252"/>
      <c r="K998" s="252"/>
      <c r="L998" s="252"/>
      <c r="M998" s="252"/>
      <c r="N998" s="252"/>
      <c r="O998" s="252"/>
      <c r="P998" s="252"/>
      <c r="Q998" s="252"/>
      <c r="R998" s="252"/>
      <c r="S998" s="252"/>
      <c r="T998" s="252"/>
      <c r="U998" s="252"/>
      <c r="V998" s="252"/>
      <c r="W998" s="252"/>
      <c r="X998" s="252"/>
      <c r="Y998" s="252"/>
      <c r="Z998" s="252"/>
      <c r="AA998" s="252"/>
      <c r="AB998" s="252"/>
      <c r="AC998" s="252"/>
      <c r="AD998" s="252"/>
      <c r="AE998" s="252"/>
      <c r="AF998" s="252"/>
      <c r="AG998" s="252"/>
      <c r="AH998" s="252"/>
      <c r="AI998" s="252"/>
      <c r="AJ998" s="252"/>
      <c r="AK998" s="252"/>
      <c r="AL998" s="252"/>
      <c r="AM998" s="252"/>
      <c r="AN998" s="252"/>
      <c r="AO998" s="252"/>
      <c r="AP998" s="252"/>
      <c r="AQ998" s="252"/>
    </row>
    <row r="999" spans="5:43" hidden="1">
      <c r="E999" s="72"/>
      <c r="F999" s="252"/>
      <c r="G999" s="252"/>
      <c r="H999" s="252"/>
      <c r="I999" s="252"/>
      <c r="J999" s="252"/>
      <c r="K999" s="252"/>
      <c r="L999" s="252"/>
      <c r="M999" s="252"/>
      <c r="N999" s="252"/>
      <c r="O999" s="252"/>
      <c r="P999" s="252"/>
      <c r="Q999" s="252"/>
      <c r="R999" s="252"/>
      <c r="S999" s="252"/>
      <c r="T999" s="252"/>
      <c r="U999" s="252"/>
      <c r="V999" s="252"/>
      <c r="W999" s="252"/>
      <c r="X999" s="252"/>
      <c r="Y999" s="252"/>
      <c r="Z999" s="252"/>
      <c r="AA999" s="252"/>
      <c r="AB999" s="252"/>
      <c r="AC999" s="252"/>
      <c r="AD999" s="252"/>
      <c r="AE999" s="252"/>
      <c r="AF999" s="252"/>
      <c r="AG999" s="252"/>
      <c r="AH999" s="252"/>
      <c r="AI999" s="252"/>
      <c r="AJ999" s="252"/>
      <c r="AK999" s="252"/>
      <c r="AL999" s="252"/>
      <c r="AM999" s="252"/>
      <c r="AN999" s="252"/>
      <c r="AO999" s="252"/>
      <c r="AP999" s="252"/>
      <c r="AQ999" s="252"/>
    </row>
    <row r="1000" spans="5:43" hidden="1">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c r="AJ1000" s="72"/>
      <c r="AK1000" s="72"/>
      <c r="AL1000" s="72"/>
      <c r="AM1000" s="72"/>
      <c r="AN1000" s="72"/>
      <c r="AO1000" s="72"/>
      <c r="AP1000" s="72"/>
      <c r="AQ1000" s="72"/>
    </row>
    <row r="1001" spans="5:43" hidden="1">
      <c r="E1001" s="72"/>
      <c r="F1001" s="252" t="s">
        <v>298</v>
      </c>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c r="AA1001" s="252"/>
      <c r="AB1001" s="252"/>
      <c r="AC1001" s="252"/>
      <c r="AD1001" s="252"/>
      <c r="AE1001" s="252"/>
      <c r="AF1001" s="252"/>
      <c r="AG1001" s="252"/>
      <c r="AH1001" s="252"/>
      <c r="AI1001" s="252"/>
      <c r="AJ1001" s="252"/>
      <c r="AK1001" s="252"/>
      <c r="AL1001" s="252"/>
      <c r="AM1001" s="252"/>
      <c r="AN1001" s="252"/>
      <c r="AO1001" s="252"/>
      <c r="AP1001" s="252"/>
      <c r="AQ1001" s="252"/>
    </row>
    <row r="1002" spans="5:43" hidden="1">
      <c r="E1002" s="72"/>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c r="AA1002" s="252"/>
      <c r="AB1002" s="252"/>
      <c r="AC1002" s="252"/>
      <c r="AD1002" s="252"/>
      <c r="AE1002" s="252"/>
      <c r="AF1002" s="252"/>
      <c r="AG1002" s="252"/>
      <c r="AH1002" s="252"/>
      <c r="AI1002" s="252"/>
      <c r="AJ1002" s="252"/>
      <c r="AK1002" s="252"/>
      <c r="AL1002" s="252"/>
      <c r="AM1002" s="252"/>
      <c r="AN1002" s="252"/>
      <c r="AO1002" s="252"/>
      <c r="AP1002" s="252"/>
      <c r="AQ1002" s="252"/>
    </row>
    <row r="1003" spans="5:43">
      <c r="E1003" s="261" t="str">
        <f>UPPER($Y$28)</f>
        <v>ПТ ЛОМБАРД "МЕРКУРІЙ"</v>
      </c>
      <c r="F1003" s="261"/>
      <c r="G1003" s="261"/>
      <c r="H1003" s="261"/>
      <c r="I1003" s="261"/>
      <c r="J1003" s="261"/>
      <c r="K1003" s="261"/>
      <c r="L1003" s="261"/>
      <c r="M1003" s="261"/>
      <c r="N1003" s="261"/>
      <c r="O1003" s="261"/>
      <c r="P1003" s="261"/>
      <c r="Q1003" s="261"/>
      <c r="R1003" s="261"/>
      <c r="S1003" s="261"/>
      <c r="T1003" s="261"/>
      <c r="U1003" s="261"/>
      <c r="V1003" s="261"/>
      <c r="W1003" s="261"/>
      <c r="X1003" s="261"/>
      <c r="Y1003" s="261"/>
      <c r="Z1003" s="261"/>
      <c r="AA1003" s="261"/>
      <c r="AB1003" s="261"/>
      <c r="AC1003" s="261"/>
      <c r="AD1003" s="261"/>
      <c r="AE1003" s="261"/>
      <c r="AF1003" s="261"/>
      <c r="AG1003" s="261"/>
      <c r="AH1003" s="261"/>
      <c r="AI1003" s="261"/>
      <c r="AJ1003" s="261"/>
      <c r="AK1003" s="261"/>
      <c r="AL1003" s="261"/>
      <c r="AM1003" s="261"/>
      <c r="AN1003" s="261"/>
      <c r="AO1003" s="261"/>
      <c r="AP1003" s="261"/>
      <c r="AQ1003" s="261"/>
    </row>
    <row r="1004" spans="5:43">
      <c r="E1004" s="240" t="s">
        <v>147</v>
      </c>
      <c r="F1004" s="240"/>
      <c r="G1004" s="240"/>
      <c r="H1004" s="240"/>
      <c r="I1004" s="240"/>
      <c r="J1004" s="240"/>
      <c r="K1004" s="240"/>
      <c r="L1004" s="240"/>
      <c r="M1004" s="240"/>
      <c r="N1004" s="240"/>
      <c r="O1004" s="240"/>
      <c r="P1004" s="240"/>
      <c r="Q1004" s="240"/>
      <c r="R1004" s="240"/>
      <c r="S1004" s="240"/>
      <c r="T1004" s="240"/>
      <c r="U1004" s="240"/>
      <c r="V1004" s="240"/>
      <c r="W1004" s="240"/>
      <c r="X1004" s="240"/>
      <c r="Y1004" s="240"/>
      <c r="Z1004" s="240"/>
      <c r="AA1004" s="240"/>
      <c r="AB1004" s="240"/>
      <c r="AC1004" s="240"/>
      <c r="AD1004" s="240"/>
      <c r="AE1004" s="240"/>
      <c r="AF1004" s="240"/>
      <c r="AG1004" s="240"/>
      <c r="AH1004" s="240"/>
      <c r="AI1004" s="240"/>
      <c r="AJ1004" s="240"/>
      <c r="AK1004" s="240"/>
      <c r="AL1004" s="240"/>
      <c r="AM1004" s="240"/>
      <c r="AN1004" s="240"/>
      <c r="AO1004" s="240"/>
      <c r="AP1004" s="240"/>
      <c r="AQ1004" s="240"/>
    </row>
    <row r="1005" spans="5:43">
      <c r="E1005" s="240" t="str">
        <f>$E$277</f>
        <v>ЗА РІК, ЩО ЗАКІНЧИВСЯ 31 ГРУДНЯ 2018 РОКУ</v>
      </c>
      <c r="F1005" s="240"/>
      <c r="G1005" s="240"/>
      <c r="H1005" s="240"/>
      <c r="I1005" s="240"/>
      <c r="J1005" s="240"/>
      <c r="K1005" s="240"/>
      <c r="L1005" s="240"/>
      <c r="M1005" s="240"/>
      <c r="N1005" s="240"/>
      <c r="O1005" s="240"/>
      <c r="P1005" s="240"/>
      <c r="Q1005" s="240"/>
      <c r="R1005" s="240"/>
      <c r="S1005" s="240"/>
      <c r="T1005" s="240"/>
      <c r="U1005" s="240"/>
      <c r="V1005" s="240"/>
      <c r="W1005" s="240"/>
      <c r="X1005" s="240"/>
      <c r="Y1005" s="240"/>
      <c r="Z1005" s="240"/>
      <c r="AA1005" s="240"/>
      <c r="AB1005" s="240"/>
      <c r="AC1005" s="240"/>
      <c r="AD1005" s="240"/>
      <c r="AE1005" s="240"/>
      <c r="AF1005" s="240"/>
      <c r="AG1005" s="240"/>
      <c r="AH1005" s="240"/>
      <c r="AI1005" s="240"/>
      <c r="AJ1005" s="240"/>
      <c r="AK1005" s="240"/>
      <c r="AL1005" s="240"/>
      <c r="AM1005" s="240"/>
      <c r="AN1005" s="240"/>
      <c r="AO1005" s="240"/>
      <c r="AP1005" s="240"/>
      <c r="AQ1005" s="240"/>
    </row>
    <row r="1006" spans="5:43">
      <c r="E1006" s="258" t="str">
        <f>$E$210</f>
        <v>(в тисячах гривень, якщо не вказано інше)</v>
      </c>
      <c r="F1006" s="258"/>
      <c r="G1006" s="258"/>
      <c r="H1006" s="258"/>
      <c r="I1006" s="258"/>
      <c r="J1006" s="258"/>
      <c r="K1006" s="258"/>
      <c r="L1006" s="258"/>
      <c r="M1006" s="258"/>
      <c r="N1006" s="258"/>
      <c r="O1006" s="258"/>
      <c r="P1006" s="258"/>
      <c r="Q1006" s="258"/>
      <c r="R1006" s="258"/>
      <c r="S1006" s="258"/>
      <c r="T1006" s="258"/>
      <c r="U1006" s="258"/>
      <c r="V1006" s="258"/>
      <c r="W1006" s="258"/>
      <c r="X1006" s="258"/>
      <c r="Y1006" s="258"/>
      <c r="Z1006" s="258"/>
      <c r="AA1006" s="258"/>
      <c r="AB1006" s="258"/>
      <c r="AC1006" s="258"/>
      <c r="AD1006" s="258"/>
      <c r="AE1006" s="258"/>
      <c r="AF1006" s="258"/>
      <c r="AG1006" s="258"/>
      <c r="AH1006" s="258"/>
      <c r="AI1006" s="258"/>
      <c r="AJ1006" s="258"/>
      <c r="AK1006" s="258"/>
      <c r="AL1006" s="258"/>
      <c r="AM1006" s="258"/>
      <c r="AN1006" s="258"/>
      <c r="AO1006" s="258"/>
      <c r="AP1006" s="258"/>
      <c r="AQ1006" s="258"/>
    </row>
    <row r="1007" spans="5:43">
      <c r="E1007" s="79"/>
      <c r="F1007" s="79"/>
      <c r="G1007" s="79"/>
      <c r="H1007" s="79"/>
      <c r="I1007" s="79"/>
      <c r="J1007" s="79"/>
      <c r="K1007" s="79"/>
      <c r="L1007" s="79"/>
      <c r="M1007" s="79"/>
      <c r="N1007" s="79"/>
      <c r="O1007" s="79"/>
      <c r="P1007" s="79"/>
      <c r="Q1007" s="79"/>
      <c r="R1007" s="79"/>
      <c r="S1007" s="79"/>
      <c r="T1007" s="79"/>
      <c r="U1007" s="79"/>
      <c r="V1007" s="79"/>
      <c r="W1007" s="79"/>
      <c r="X1007" s="79"/>
      <c r="Y1007" s="79"/>
      <c r="Z1007" s="79"/>
      <c r="AA1007" s="79"/>
      <c r="AB1007" s="79"/>
      <c r="AC1007" s="79"/>
      <c r="AD1007" s="79"/>
      <c r="AE1007" s="79"/>
      <c r="AF1007" s="79"/>
      <c r="AG1007" s="79"/>
      <c r="AH1007" s="79"/>
      <c r="AI1007" s="79"/>
      <c r="AJ1007" s="79"/>
      <c r="AK1007" s="79"/>
      <c r="AL1007" s="79"/>
      <c r="AM1007" s="79"/>
      <c r="AN1007" s="79"/>
      <c r="AO1007" s="79"/>
      <c r="AP1007" s="79"/>
      <c r="AQ1007" s="79"/>
    </row>
    <row r="1008" spans="5:43">
      <c r="E1008" s="79"/>
      <c r="F1008" s="79"/>
      <c r="G1008" s="79"/>
      <c r="H1008" s="79"/>
      <c r="I1008" s="79"/>
      <c r="J1008" s="79"/>
      <c r="K1008" s="79"/>
      <c r="L1008" s="79"/>
      <c r="M1008" s="79"/>
      <c r="N1008" s="79"/>
      <c r="O1008" s="79"/>
      <c r="P1008" s="79"/>
      <c r="Q1008" s="79"/>
      <c r="R1008" s="79"/>
      <c r="S1008" s="79"/>
      <c r="T1008" s="79"/>
      <c r="U1008" s="79"/>
      <c r="V1008" s="79"/>
      <c r="W1008" s="79"/>
      <c r="X1008" s="79"/>
      <c r="Y1008" s="79"/>
      <c r="Z1008" s="79"/>
      <c r="AA1008" s="79"/>
      <c r="AB1008" s="79"/>
      <c r="AC1008" s="79"/>
      <c r="AD1008" s="79"/>
      <c r="AE1008" s="79"/>
      <c r="AF1008" s="79"/>
      <c r="AG1008" s="79"/>
      <c r="AH1008" s="79"/>
      <c r="AI1008" s="79"/>
      <c r="AJ1008" s="79"/>
      <c r="AK1008" s="79"/>
      <c r="AL1008" s="79"/>
      <c r="AM1008" s="79"/>
      <c r="AN1008" s="79"/>
      <c r="AO1008" s="79"/>
      <c r="AP1008" s="79"/>
      <c r="AQ1008" s="79"/>
    </row>
    <row r="1009" spans="1:54">
      <c r="F1009" s="334">
        <v>4</v>
      </c>
      <c r="G1009" s="334"/>
      <c r="H1009" s="243" t="s">
        <v>301</v>
      </c>
      <c r="I1009" s="243"/>
      <c r="J1009" s="243"/>
      <c r="K1009" s="243"/>
      <c r="L1009" s="243"/>
      <c r="M1009" s="243"/>
      <c r="N1009" s="243"/>
      <c r="O1009" s="243"/>
      <c r="P1009" s="243"/>
      <c r="Q1009" s="243"/>
      <c r="R1009" s="243"/>
      <c r="S1009" s="243"/>
      <c r="T1009" s="243"/>
      <c r="U1009" s="243"/>
      <c r="V1009" s="243"/>
      <c r="W1009" s="243"/>
      <c r="X1009" s="243"/>
      <c r="Y1009" s="243"/>
      <c r="Z1009" s="243"/>
      <c r="AA1009" s="243"/>
      <c r="AB1009" s="243"/>
      <c r="AC1009" s="243"/>
      <c r="AD1009" s="243"/>
      <c r="AE1009" s="243"/>
      <c r="AF1009" s="243"/>
      <c r="AG1009" s="243"/>
      <c r="AH1009" s="243"/>
      <c r="AI1009" s="243"/>
      <c r="AJ1009" s="243"/>
      <c r="AK1009" s="243"/>
      <c r="AL1009" s="243"/>
      <c r="AM1009" s="243"/>
      <c r="AN1009" s="243"/>
      <c r="AO1009" s="243"/>
      <c r="AP1009" s="243"/>
      <c r="AQ1009" s="243"/>
    </row>
    <row r="1011" spans="1:54" ht="12.75" customHeight="1">
      <c r="B1011" s="56"/>
      <c r="C1011" s="57"/>
      <c r="D1011" s="56"/>
      <c r="F1011" s="252" t="s">
        <v>565</v>
      </c>
      <c r="G1011" s="252"/>
      <c r="H1011" s="252"/>
      <c r="I1011" s="252"/>
      <c r="J1011" s="252"/>
      <c r="K1011" s="252"/>
      <c r="L1011" s="252"/>
      <c r="M1011" s="252"/>
      <c r="N1011" s="252"/>
      <c r="O1011" s="252"/>
      <c r="P1011" s="252"/>
      <c r="Q1011" s="252"/>
      <c r="R1011" s="252"/>
      <c r="S1011" s="252"/>
      <c r="T1011" s="252"/>
      <c r="U1011" s="252"/>
      <c r="V1011" s="252"/>
      <c r="W1011" s="252"/>
      <c r="X1011" s="252"/>
      <c r="Y1011" s="252"/>
      <c r="Z1011" s="252"/>
      <c r="AA1011" s="252"/>
      <c r="AB1011" s="252"/>
      <c r="AC1011" s="252"/>
      <c r="AD1011" s="252"/>
      <c r="AE1011" s="252"/>
      <c r="AF1011" s="252"/>
      <c r="AG1011" s="252"/>
      <c r="AH1011" s="252"/>
      <c r="AI1011" s="252"/>
      <c r="AJ1011" s="252"/>
      <c r="AK1011" s="252"/>
      <c r="AL1011" s="252"/>
      <c r="AM1011" s="252"/>
      <c r="AN1011" s="252"/>
      <c r="AO1011" s="252"/>
      <c r="AP1011" s="252"/>
      <c r="AQ1011" s="252"/>
    </row>
    <row r="1012" spans="1:54">
      <c r="B1012" s="56"/>
      <c r="C1012" s="57"/>
      <c r="D1012" s="56"/>
      <c r="AM1012" s="36"/>
      <c r="AN1012" s="36"/>
      <c r="AO1012" s="36"/>
      <c r="AP1012" s="36"/>
      <c r="AQ1012" s="36"/>
    </row>
    <row r="1013" spans="1:54" hidden="1">
      <c r="F1013" s="215"/>
      <c r="G1013" s="215"/>
      <c r="H1013" s="215"/>
      <c r="I1013" s="215"/>
      <c r="J1013" s="215"/>
      <c r="K1013" s="215"/>
      <c r="L1013" s="215"/>
      <c r="M1013" s="215"/>
      <c r="N1013" s="215"/>
      <c r="O1013" s="215"/>
      <c r="P1013" s="215"/>
      <c r="Q1013" s="215"/>
      <c r="R1013" s="215"/>
      <c r="S1013" s="215"/>
      <c r="T1013" s="215"/>
      <c r="U1013" s="215"/>
      <c r="V1013" s="215"/>
      <c r="W1013" s="215"/>
      <c r="X1013" s="215"/>
      <c r="AG1013" s="248">
        <v>2012</v>
      </c>
      <c r="AH1013" s="248"/>
      <c r="AI1013" s="248"/>
      <c r="AJ1013" s="248"/>
      <c r="AK1013" s="248"/>
      <c r="AM1013" s="247"/>
      <c r="AN1013" s="247"/>
      <c r="AO1013" s="247"/>
      <c r="AP1013" s="247"/>
      <c r="AQ1013" s="247"/>
    </row>
    <row r="1014" spans="1:54" ht="14.25" hidden="1" customHeight="1">
      <c r="F1014" s="217" t="s">
        <v>302</v>
      </c>
      <c r="G1014" s="256"/>
      <c r="H1014" s="256"/>
      <c r="I1014" s="256"/>
      <c r="J1014" s="256"/>
      <c r="K1014" s="256"/>
      <c r="L1014" s="256"/>
      <c r="M1014" s="256"/>
      <c r="N1014" s="256"/>
      <c r="O1014" s="256"/>
      <c r="P1014" s="256"/>
      <c r="Q1014" s="256"/>
      <c r="R1014" s="256"/>
      <c r="S1014" s="256"/>
      <c r="T1014" s="256"/>
      <c r="U1014" s="256"/>
      <c r="V1014" s="256"/>
      <c r="W1014" s="256"/>
      <c r="X1014" s="256"/>
      <c r="AG1014" s="80"/>
      <c r="AH1014" s="80"/>
      <c r="AI1014" s="80"/>
      <c r="AJ1014" s="80"/>
      <c r="AK1014" s="80"/>
      <c r="AM1014" s="80"/>
      <c r="AN1014" s="80"/>
      <c r="AO1014" s="80"/>
      <c r="AP1014" s="80"/>
      <c r="AQ1014" s="80"/>
    </row>
    <row r="1015" spans="1:54" hidden="1">
      <c r="C1015" s="61"/>
      <c r="F1015" s="333" t="s">
        <v>303</v>
      </c>
      <c r="G1015" s="333"/>
      <c r="H1015" s="333"/>
      <c r="I1015" s="333"/>
      <c r="J1015" s="333"/>
      <c r="K1015" s="333"/>
      <c r="L1015" s="333"/>
      <c r="M1015" s="333"/>
      <c r="N1015" s="333"/>
      <c r="O1015" s="333"/>
      <c r="P1015" s="333"/>
      <c r="Q1015" s="333"/>
      <c r="R1015" s="333"/>
      <c r="S1015" s="333"/>
      <c r="T1015" s="333"/>
      <c r="U1015" s="333"/>
      <c r="V1015" s="333"/>
      <c r="W1015" s="333"/>
      <c r="X1015" s="333"/>
      <c r="AG1015" s="220" t="e">
        <f>-(SUMIFS(#REF!,#REF!,'FS USD (ua)'!AU1015)+SUMIFS(#REF!,#REF!,'FS USD (ua)'!AV1015)+SUMIFS(#REF!,#REF!,'FS USD (ua)'!AW1015)+SUMIFS(#REF!,#REF!,'FS USD (ua)'!AX1015)+SUMIFS(#REF!,#REF!,'FS USD (ua)'!AY1015)+SUMIFS(#REF!,#REF!,'FS USD (ua)'!AZ1015)+SUMIFS(#REF!,#REF!,'FS USD (ua)'!BA1015)+SUMIFS(#REF!,#REF!,'FS USD (ua)'!BB1015)+SUMIFS(#REF!,#REF!,'FS USD (ua)'!BC1015)+SUMIFS(#REF!,#REF!,'FS USD (ua)'!BD1015)+SUMIFS(#REF!,#REF!,'FS USD (ua)'!BE1015)+SUMIFS(#REF!,#REF!,'FS USD (ua)'!BF1015)+SUMIFS(#REF!,#REF!,'FS USD (ua)'!BG1015))/1000</f>
        <v>#REF!</v>
      </c>
      <c r="AH1015" s="220"/>
      <c r="AI1015" s="220"/>
      <c r="AJ1015" s="220"/>
      <c r="AK1015" s="220"/>
      <c r="AM1015" s="220"/>
      <c r="AN1015" s="220"/>
      <c r="AO1015" s="220"/>
      <c r="AP1015" s="220"/>
      <c r="AQ1015" s="220"/>
      <c r="AR1015" s="25" t="e">
        <f>ROUND(AG1015,0)</f>
        <v>#REF!</v>
      </c>
      <c r="AS1015" s="25"/>
      <c r="AT1015" s="81"/>
      <c r="BA1015" s="3" t="s">
        <v>304</v>
      </c>
    </row>
    <row r="1016" spans="1:54" hidden="1">
      <c r="C1016" s="61"/>
      <c r="E1016" s="26"/>
      <c r="F1016" s="332" t="s">
        <v>305</v>
      </c>
      <c r="G1016" s="332"/>
      <c r="H1016" s="332"/>
      <c r="I1016" s="332"/>
      <c r="J1016" s="332"/>
      <c r="K1016" s="332"/>
      <c r="L1016" s="332"/>
      <c r="M1016" s="332"/>
      <c r="N1016" s="332"/>
      <c r="O1016" s="332"/>
      <c r="P1016" s="332"/>
      <c r="Q1016" s="332"/>
      <c r="R1016" s="332"/>
      <c r="S1016" s="332"/>
      <c r="T1016" s="332"/>
      <c r="U1016" s="332"/>
      <c r="V1016" s="332"/>
      <c r="W1016" s="332"/>
      <c r="X1016" s="332"/>
      <c r="Y1016" s="26"/>
      <c r="Z1016" s="26"/>
      <c r="AA1016" s="26"/>
      <c r="AB1016" s="26"/>
      <c r="AC1016" s="26"/>
      <c r="AD1016" s="26"/>
      <c r="AE1016" s="26"/>
      <c r="AF1016" s="26"/>
      <c r="AG1016" s="220" t="e">
        <f>-(SUMIFS(#REF!,#REF!,'FS USD (ua)'!AU1016)+SUMIFS(#REF!,#REF!,'FS USD (ua)'!AV1016)+SUMIFS(#REF!,#REF!,'FS USD (ua)'!AW1016)+SUMIFS(#REF!,#REF!,'FS USD (ua)'!AX1016)+SUMIFS(#REF!,#REF!,'FS USD (ua)'!AY1016)+SUMIFS(#REF!,#REF!,'FS USD (ua)'!AZ1016)+SUMIFS(#REF!,#REF!,'FS USD (ua)'!BA1016)+SUMIFS(#REF!,#REF!,'FS USD (ua)'!BB1016)+SUMIFS(#REF!,#REF!,'FS USD (ua)'!BC1016)+SUMIFS(#REF!,#REF!,'FS USD (ua)'!BD1016)+SUMIFS(#REF!,#REF!,'FS USD (ua)'!BE1016)+SUMIFS(#REF!,#REF!,'FS USD (ua)'!BF1016)+SUMIFS(#REF!,#REF!,'FS USD (ua)'!BG1016))/1000</f>
        <v>#REF!</v>
      </c>
      <c r="AH1016" s="220"/>
      <c r="AI1016" s="220"/>
      <c r="AJ1016" s="220"/>
      <c r="AK1016" s="220"/>
      <c r="AL1016" s="26"/>
      <c r="AM1016" s="220"/>
      <c r="AN1016" s="220"/>
      <c r="AO1016" s="220"/>
      <c r="AP1016" s="220"/>
      <c r="AQ1016" s="220"/>
      <c r="AR1016" s="25"/>
      <c r="AS1016" s="25"/>
      <c r="BA1016" s="3" t="s">
        <v>306</v>
      </c>
    </row>
    <row r="1017" spans="1:54" hidden="1">
      <c r="C1017" s="61"/>
      <c r="E1017" s="26"/>
      <c r="F1017" s="332" t="s">
        <v>307</v>
      </c>
      <c r="G1017" s="332"/>
      <c r="H1017" s="332"/>
      <c r="I1017" s="332"/>
      <c r="J1017" s="332"/>
      <c r="K1017" s="332"/>
      <c r="L1017" s="332"/>
      <c r="M1017" s="332"/>
      <c r="N1017" s="332"/>
      <c r="O1017" s="332"/>
      <c r="P1017" s="332"/>
      <c r="Q1017" s="332"/>
      <c r="R1017" s="332"/>
      <c r="S1017" s="332"/>
      <c r="T1017" s="332"/>
      <c r="U1017" s="332"/>
      <c r="V1017" s="332"/>
      <c r="W1017" s="332"/>
      <c r="X1017" s="332"/>
      <c r="Y1017" s="26"/>
      <c r="Z1017" s="26"/>
      <c r="AA1017" s="26"/>
      <c r="AB1017" s="26"/>
      <c r="AC1017" s="26"/>
      <c r="AD1017" s="26"/>
      <c r="AE1017" s="26"/>
      <c r="AF1017" s="26"/>
      <c r="AG1017" s="220" t="e">
        <f>-(SUMIFS(#REF!,#REF!,'FS USD (ua)'!AU1017)+SUMIFS(#REF!,#REF!,'FS USD (ua)'!AV1017)+SUMIFS(#REF!,#REF!,'FS USD (ua)'!AW1017)+SUMIFS(#REF!,#REF!,'FS USD (ua)'!AX1017)+SUMIFS(#REF!,#REF!,'FS USD (ua)'!AY1017)+SUMIFS(#REF!,#REF!,'FS USD (ua)'!AZ1017)+SUMIFS(#REF!,#REF!,'FS USD (ua)'!BA1017)+SUMIFS(#REF!,#REF!,'FS USD (ua)'!BB1017)+SUMIFS(#REF!,#REF!,'FS USD (ua)'!BC1017)+SUMIFS(#REF!,#REF!,'FS USD (ua)'!BD1017)+SUMIFS(#REF!,#REF!,'FS USD (ua)'!BE1017)+SUMIFS(#REF!,#REF!,'FS USD (ua)'!BF1017)+SUMIFS(#REF!,#REF!,'FS USD (ua)'!BG1017))/1000</f>
        <v>#REF!</v>
      </c>
      <c r="AH1017" s="220"/>
      <c r="AI1017" s="220"/>
      <c r="AJ1017" s="220"/>
      <c r="AK1017" s="220"/>
      <c r="AL1017" s="26"/>
      <c r="AM1017" s="220"/>
      <c r="AN1017" s="220"/>
      <c r="AO1017" s="220"/>
      <c r="AP1017" s="220"/>
      <c r="AQ1017" s="220"/>
      <c r="AR1017" s="25" t="e">
        <f>ROUND(AG1017,0)</f>
        <v>#REF!</v>
      </c>
      <c r="AS1017" s="25"/>
      <c r="BA1017" s="3" t="s">
        <v>308</v>
      </c>
    </row>
    <row r="1018" spans="1:54" hidden="1">
      <c r="C1018" s="61"/>
      <c r="F1018" s="333" t="s">
        <v>309</v>
      </c>
      <c r="G1018" s="333"/>
      <c r="H1018" s="333"/>
      <c r="I1018" s="333"/>
      <c r="J1018" s="333"/>
      <c r="K1018" s="333"/>
      <c r="L1018" s="333"/>
      <c r="M1018" s="333"/>
      <c r="N1018" s="333"/>
      <c r="O1018" s="333"/>
      <c r="P1018" s="333"/>
      <c r="Q1018" s="333"/>
      <c r="R1018" s="333"/>
      <c r="S1018" s="333"/>
      <c r="T1018" s="333"/>
      <c r="U1018" s="333"/>
      <c r="V1018" s="333"/>
      <c r="W1018" s="333"/>
      <c r="X1018" s="333"/>
      <c r="AG1018" s="220" t="e">
        <f>-(SUMIFS(#REF!,#REF!,'FS USD (ua)'!AU1018)+SUMIFS(#REF!,#REF!,'FS USD (ua)'!AV1018)+SUMIFS(#REF!,#REF!,'FS USD (ua)'!AW1018)+SUMIFS(#REF!,#REF!,'FS USD (ua)'!AX1018)+SUMIFS(#REF!,#REF!,'FS USD (ua)'!AY1018)+SUMIFS(#REF!,#REF!,'FS USD (ua)'!AZ1018)+SUMIFS(#REF!,#REF!,'FS USD (ua)'!BA1018)+SUMIFS(#REF!,#REF!,'FS USD (ua)'!BB1018)+SUMIFS(#REF!,#REF!,'FS USD (ua)'!BC1018)+SUMIFS(#REF!,#REF!,'FS USD (ua)'!BD1018)+SUMIFS(#REF!,#REF!,'FS USD (ua)'!BE1018)+SUMIFS(#REF!,#REF!,'FS USD (ua)'!BF1018)+SUMIFS(#REF!,#REF!,'FS USD (ua)'!BG1018))/1000</f>
        <v>#REF!</v>
      </c>
      <c r="AH1018" s="220"/>
      <c r="AI1018" s="220"/>
      <c r="AJ1018" s="220"/>
      <c r="AK1018" s="220"/>
      <c r="AM1018" s="220"/>
      <c r="AN1018" s="220"/>
      <c r="AO1018" s="220"/>
      <c r="AP1018" s="220"/>
      <c r="AQ1018" s="220"/>
      <c r="AR1018" s="25" t="e">
        <f>ROUND(AG1018,0)</f>
        <v>#REF!</v>
      </c>
      <c r="AS1018" s="25"/>
      <c r="BA1018" s="3" t="s">
        <v>310</v>
      </c>
    </row>
    <row r="1019" spans="1:54" hidden="1">
      <c r="C1019" s="61"/>
      <c r="F1019" s="333" t="s">
        <v>311</v>
      </c>
      <c r="G1019" s="333"/>
      <c r="H1019" s="333"/>
      <c r="I1019" s="333"/>
      <c r="J1019" s="333"/>
      <c r="K1019" s="333"/>
      <c r="L1019" s="333"/>
      <c r="M1019" s="333"/>
      <c r="N1019" s="333"/>
      <c r="O1019" s="333"/>
      <c r="P1019" s="333"/>
      <c r="Q1019" s="333"/>
      <c r="R1019" s="333"/>
      <c r="S1019" s="333"/>
      <c r="T1019" s="333"/>
      <c r="U1019" s="333"/>
      <c r="V1019" s="333"/>
      <c r="W1019" s="333"/>
      <c r="X1019" s="333"/>
      <c r="AG1019" s="220" t="e">
        <f>-(SUMIFS(#REF!,#REF!,'FS USD (ua)'!AU1019)+SUMIFS(#REF!,#REF!,'FS USD (ua)'!AV1019)+SUMIFS(#REF!,#REF!,'FS USD (ua)'!AW1019)+SUMIFS(#REF!,#REF!,'FS USD (ua)'!AX1019)+SUMIFS(#REF!,#REF!,'FS USD (ua)'!AY1019)+SUMIFS(#REF!,#REF!,'FS USD (ua)'!AZ1019)+SUMIFS(#REF!,#REF!,'FS USD (ua)'!BA1019)+SUMIFS(#REF!,#REF!,'FS USD (ua)'!BB1019)+SUMIFS(#REF!,#REF!,'FS USD (ua)'!BC1019)+SUMIFS(#REF!,#REF!,'FS USD (ua)'!BD1019)+SUMIFS(#REF!,#REF!,'FS USD (ua)'!BE1019)+SUMIFS(#REF!,#REF!,'FS USD (ua)'!BF1019)+SUMIFS(#REF!,#REF!,'FS USD (ua)'!BG1019))/1000</f>
        <v>#REF!</v>
      </c>
      <c r="AH1019" s="220"/>
      <c r="AI1019" s="220"/>
      <c r="AJ1019" s="220"/>
      <c r="AK1019" s="220"/>
      <c r="AM1019" s="220"/>
      <c r="AN1019" s="220"/>
      <c r="AO1019" s="220"/>
      <c r="AP1019" s="220"/>
      <c r="AQ1019" s="220"/>
      <c r="AR1019" s="25" t="e">
        <f>ROUND(AG1019,0)</f>
        <v>#REF!</v>
      </c>
      <c r="AS1019" s="25"/>
      <c r="BA1019" s="3" t="s">
        <v>312</v>
      </c>
      <c r="BB1019" s="3" t="s">
        <v>313</v>
      </c>
    </row>
    <row r="1020" spans="1:54">
      <c r="B1020" s="56"/>
      <c r="C1020" s="62"/>
      <c r="D1020" s="56"/>
      <c r="F1020" s="328" t="s">
        <v>314</v>
      </c>
      <c r="G1020" s="328"/>
      <c r="H1020" s="328"/>
      <c r="I1020" s="328"/>
      <c r="J1020" s="328"/>
      <c r="K1020" s="328"/>
      <c r="L1020" s="328"/>
      <c r="M1020" s="328"/>
      <c r="N1020" s="328"/>
      <c r="O1020" s="328"/>
      <c r="P1020" s="328"/>
      <c r="Q1020" s="328"/>
      <c r="R1020" s="328"/>
      <c r="S1020" s="328"/>
      <c r="T1020" s="328"/>
      <c r="U1020" s="328"/>
      <c r="V1020" s="328"/>
      <c r="W1020" s="328"/>
      <c r="X1020" s="328"/>
      <c r="Y1020" s="328"/>
      <c r="Z1020" s="328"/>
      <c r="AA1020" s="328"/>
      <c r="AB1020" s="328"/>
      <c r="AC1020" s="328"/>
      <c r="AG1020" s="220">
        <v>2560</v>
      </c>
      <c r="AH1020" s="220"/>
      <c r="AI1020" s="220"/>
      <c r="AJ1020" s="220"/>
      <c r="AK1020" s="220"/>
      <c r="AM1020" s="220"/>
      <c r="AN1020" s="220"/>
      <c r="AO1020" s="220"/>
      <c r="AP1020" s="220"/>
      <c r="AQ1020" s="220"/>
      <c r="AR1020" s="25">
        <f>ROUND(AG1020,0)</f>
        <v>2560</v>
      </c>
      <c r="AS1020" s="25"/>
      <c r="BA1020" s="3" t="s">
        <v>315</v>
      </c>
    </row>
    <row r="1021" spans="1:54">
      <c r="B1021" s="56"/>
      <c r="C1021" s="62"/>
      <c r="D1021" s="56"/>
      <c r="F1021" s="328" t="s">
        <v>316</v>
      </c>
      <c r="G1021" s="328"/>
      <c r="H1021" s="328"/>
      <c r="I1021" s="328"/>
      <c r="J1021" s="328"/>
      <c r="K1021" s="328"/>
      <c r="L1021" s="328"/>
      <c r="M1021" s="328"/>
      <c r="N1021" s="328"/>
      <c r="O1021" s="328"/>
      <c r="P1021" s="328"/>
      <c r="Q1021" s="328"/>
      <c r="R1021" s="328"/>
      <c r="S1021" s="328"/>
      <c r="T1021" s="328"/>
      <c r="U1021" s="328"/>
      <c r="V1021" s="328"/>
      <c r="W1021" s="328"/>
      <c r="X1021" s="328"/>
      <c r="Y1021" s="328"/>
      <c r="Z1021" s="328"/>
      <c r="AA1021" s="328"/>
      <c r="AB1021" s="328"/>
      <c r="AC1021" s="75"/>
      <c r="AG1021" s="220">
        <v>19</v>
      </c>
      <c r="AH1021" s="220"/>
      <c r="AI1021" s="220"/>
      <c r="AJ1021" s="220"/>
      <c r="AK1021" s="220"/>
      <c r="AM1021" s="220"/>
      <c r="AN1021" s="220"/>
      <c r="AO1021" s="220"/>
      <c r="AP1021" s="220"/>
      <c r="AQ1021" s="220"/>
      <c r="AR1021" s="25">
        <f>ROUND(AG1021,0)</f>
        <v>19</v>
      </c>
      <c r="AS1021" s="25"/>
      <c r="BA1021" s="3" t="s">
        <v>317</v>
      </c>
    </row>
    <row r="1022" spans="1:54" ht="13.5" thickBot="1">
      <c r="A1022" s="82"/>
      <c r="B1022" s="83"/>
      <c r="C1022" s="83"/>
      <c r="D1022" s="56"/>
      <c r="J1022" s="8"/>
      <c r="AG1022" s="295">
        <f>SUBTOTAL(9,AG1015:AK1021)</f>
        <v>2579</v>
      </c>
      <c r="AH1022" s="295"/>
      <c r="AI1022" s="295"/>
      <c r="AJ1022" s="295"/>
      <c r="AK1022" s="295"/>
      <c r="AM1022" s="335"/>
      <c r="AN1022" s="335"/>
      <c r="AO1022" s="335"/>
      <c r="AP1022" s="335"/>
      <c r="AQ1022" s="335"/>
    </row>
    <row r="1023" spans="1:54" ht="13.5" thickTop="1">
      <c r="A1023" s="82"/>
      <c r="B1023" s="82"/>
      <c r="C1023" s="82"/>
      <c r="J1023" s="8"/>
      <c r="AG1023" s="27"/>
      <c r="AH1023" s="27"/>
      <c r="AI1023" s="27"/>
      <c r="AJ1023" s="27"/>
      <c r="AK1023" s="27"/>
      <c r="AM1023" s="27"/>
      <c r="AN1023" s="27"/>
      <c r="AO1023" s="27"/>
      <c r="AP1023" s="27"/>
      <c r="AQ1023" s="27"/>
    </row>
    <row r="1025" spans="1:58">
      <c r="B1025" s="56"/>
      <c r="C1025" s="57"/>
      <c r="D1025" s="56"/>
      <c r="F1025" s="334" t="str">
        <f>(MID(F1009,1,1)+1)&amp;"."</f>
        <v>5.</v>
      </c>
      <c r="G1025" s="334"/>
      <c r="H1025" s="243" t="s">
        <v>318</v>
      </c>
      <c r="I1025" s="243"/>
      <c r="J1025" s="243"/>
      <c r="K1025" s="243"/>
      <c r="L1025" s="243"/>
      <c r="M1025" s="243"/>
      <c r="N1025" s="243"/>
      <c r="O1025" s="243"/>
      <c r="P1025" s="243"/>
      <c r="Q1025" s="243"/>
      <c r="R1025" s="243"/>
      <c r="S1025" s="243"/>
      <c r="T1025" s="243"/>
      <c r="U1025" s="243"/>
      <c r="V1025" s="243"/>
      <c r="W1025" s="243"/>
      <c r="X1025" s="243"/>
      <c r="Y1025" s="243"/>
      <c r="Z1025" s="243"/>
      <c r="AA1025" s="243"/>
      <c r="AB1025" s="243"/>
      <c r="AC1025" s="243"/>
      <c r="AD1025" s="243"/>
      <c r="AE1025" s="243"/>
      <c r="AF1025" s="243"/>
      <c r="AG1025" s="243"/>
      <c r="AH1025" s="243"/>
      <c r="AI1025" s="243"/>
      <c r="AJ1025" s="243"/>
      <c r="AK1025" s="243"/>
      <c r="AL1025" s="243"/>
      <c r="AM1025" s="243"/>
      <c r="AN1025" s="243"/>
      <c r="AO1025" s="243"/>
      <c r="AP1025" s="243"/>
      <c r="AQ1025" s="243"/>
    </row>
    <row r="1026" spans="1:58">
      <c r="B1026" s="56"/>
      <c r="C1026" s="57"/>
      <c r="D1026" s="56"/>
    </row>
    <row r="1027" spans="1:58" ht="12.75" customHeight="1">
      <c r="B1027" s="56"/>
      <c r="C1027" s="84"/>
      <c r="D1027" s="56"/>
      <c r="F1027" s="252" t="s">
        <v>566</v>
      </c>
      <c r="G1027" s="252"/>
      <c r="H1027" s="252"/>
      <c r="I1027" s="252"/>
      <c r="J1027" s="252"/>
      <c r="K1027" s="252"/>
      <c r="L1027" s="252"/>
      <c r="M1027" s="252"/>
      <c r="N1027" s="252"/>
      <c r="O1027" s="252"/>
      <c r="P1027" s="252"/>
      <c r="Q1027" s="252"/>
      <c r="R1027" s="252"/>
      <c r="S1027" s="252"/>
      <c r="T1027" s="252"/>
      <c r="U1027" s="252"/>
      <c r="V1027" s="252"/>
      <c r="W1027" s="252"/>
      <c r="X1027" s="252"/>
      <c r="Y1027" s="252"/>
      <c r="Z1027" s="252"/>
      <c r="AA1027" s="252"/>
      <c r="AB1027" s="252"/>
      <c r="AC1027" s="252"/>
      <c r="AD1027" s="252"/>
      <c r="AE1027" s="252"/>
      <c r="AF1027" s="252"/>
      <c r="AG1027" s="252"/>
      <c r="AH1027" s="252"/>
      <c r="AI1027" s="252"/>
      <c r="AJ1027" s="252"/>
      <c r="AK1027" s="252"/>
      <c r="AL1027" s="252"/>
      <c r="AM1027" s="252"/>
      <c r="AN1027" s="252"/>
      <c r="AO1027" s="252"/>
      <c r="AP1027" s="252"/>
      <c r="AQ1027" s="252"/>
    </row>
    <row r="1028" spans="1:58" ht="12.75" customHeight="1">
      <c r="B1028" s="56"/>
      <c r="C1028" s="57"/>
      <c r="D1028" s="56"/>
      <c r="F1028" s="252"/>
      <c r="G1028" s="252"/>
      <c r="H1028" s="252"/>
      <c r="I1028" s="252"/>
      <c r="J1028" s="252"/>
      <c r="K1028" s="252"/>
      <c r="L1028" s="252"/>
      <c r="M1028" s="252"/>
      <c r="N1028" s="252"/>
      <c r="O1028" s="252"/>
      <c r="P1028" s="252"/>
      <c r="Q1028" s="252"/>
      <c r="R1028" s="252"/>
      <c r="S1028" s="252"/>
      <c r="T1028" s="252"/>
      <c r="U1028" s="252"/>
      <c r="V1028" s="252"/>
      <c r="W1028" s="252"/>
      <c r="X1028" s="252"/>
      <c r="Y1028" s="252"/>
      <c r="Z1028" s="252"/>
      <c r="AA1028" s="252"/>
      <c r="AB1028" s="252"/>
      <c r="AC1028" s="252"/>
      <c r="AD1028" s="252"/>
      <c r="AE1028" s="252"/>
      <c r="AF1028" s="252"/>
      <c r="AG1028" s="252"/>
      <c r="AH1028" s="252"/>
      <c r="AI1028" s="252"/>
      <c r="AJ1028" s="252"/>
      <c r="AK1028" s="252"/>
      <c r="AL1028" s="252"/>
      <c r="AM1028" s="252"/>
      <c r="AN1028" s="252"/>
      <c r="AO1028" s="252"/>
      <c r="AP1028" s="252"/>
      <c r="AQ1028" s="252"/>
    </row>
    <row r="1029" spans="1:58">
      <c r="B1029" s="56"/>
      <c r="C1029" s="57"/>
      <c r="D1029" s="56"/>
      <c r="AM1029" s="36"/>
      <c r="AN1029" s="36"/>
      <c r="AO1029" s="36"/>
      <c r="AP1029" s="36"/>
      <c r="AQ1029" s="36"/>
    </row>
    <row r="1030" spans="1:58">
      <c r="A1030" s="85"/>
      <c r="B1030" s="56"/>
      <c r="C1030" s="62"/>
      <c r="D1030" s="56"/>
      <c r="AG1030" s="248">
        <v>2018</v>
      </c>
      <c r="AH1030" s="248"/>
      <c r="AI1030" s="248"/>
      <c r="AJ1030" s="248"/>
      <c r="AK1030" s="248"/>
      <c r="AM1030" s="247"/>
      <c r="AN1030" s="247"/>
      <c r="AO1030" s="247"/>
      <c r="AP1030" s="247"/>
      <c r="AQ1030" s="247"/>
    </row>
    <row r="1031" spans="1:58">
      <c r="A1031" s="86"/>
      <c r="B1031" s="87"/>
      <c r="C1031" s="87"/>
      <c r="D1031" s="56"/>
      <c r="F1031" s="215" t="s">
        <v>319</v>
      </c>
      <c r="G1031" s="215"/>
      <c r="H1031" s="215"/>
      <c r="I1031" s="215"/>
      <c r="J1031" s="215"/>
      <c r="K1031" s="215"/>
      <c r="L1031" s="215"/>
      <c r="M1031" s="215"/>
      <c r="N1031" s="215"/>
      <c r="O1031" s="215"/>
      <c r="P1031" s="215"/>
      <c r="Q1031" s="215"/>
      <c r="R1031" s="215"/>
      <c r="S1031" s="215"/>
      <c r="T1031" s="215"/>
      <c r="U1031" s="215"/>
      <c r="V1031" s="215"/>
      <c r="W1031" s="215"/>
      <c r="X1031" s="215"/>
      <c r="Y1031" s="215"/>
      <c r="AG1031" s="220">
        <v>60</v>
      </c>
      <c r="AH1031" s="220"/>
      <c r="AI1031" s="220"/>
      <c r="AJ1031" s="220"/>
      <c r="AK1031" s="220"/>
      <c r="AL1031" s="25"/>
      <c r="AM1031" s="220"/>
      <c r="AN1031" s="220"/>
      <c r="AO1031" s="220"/>
      <c r="AP1031" s="220"/>
      <c r="AQ1031" s="220"/>
      <c r="AR1031" s="25">
        <f t="shared" ref="AR1031:AR1036" si="2">ROUND(AG1031,0)</f>
        <v>60</v>
      </c>
      <c r="AS1031" s="25"/>
      <c r="BA1031" s="3" t="s">
        <v>320</v>
      </c>
      <c r="BB1031" s="3" t="s">
        <v>321</v>
      </c>
      <c r="BC1031" s="3" t="s">
        <v>322</v>
      </c>
    </row>
    <row r="1032" spans="1:58">
      <c r="A1032" s="86"/>
      <c r="B1032" s="87"/>
      <c r="C1032" s="87"/>
      <c r="D1032" s="56"/>
      <c r="F1032" s="215" t="s">
        <v>323</v>
      </c>
      <c r="G1032" s="215"/>
      <c r="H1032" s="215"/>
      <c r="I1032" s="215"/>
      <c r="J1032" s="215"/>
      <c r="K1032" s="215"/>
      <c r="L1032" s="215"/>
      <c r="M1032" s="215"/>
      <c r="N1032" s="215"/>
      <c r="O1032" s="215"/>
      <c r="P1032" s="215"/>
      <c r="Q1032" s="215"/>
      <c r="R1032" s="215"/>
      <c r="S1032" s="215"/>
      <c r="T1032" s="215"/>
      <c r="U1032" s="215"/>
      <c r="V1032" s="215"/>
      <c r="W1032" s="215"/>
      <c r="X1032" s="215"/>
      <c r="Y1032" s="215"/>
      <c r="AG1032" s="220">
        <v>365</v>
      </c>
      <c r="AH1032" s="220"/>
      <c r="AI1032" s="220"/>
      <c r="AJ1032" s="220"/>
      <c r="AK1032" s="220"/>
      <c r="AL1032" s="25"/>
      <c r="AM1032" s="220"/>
      <c r="AN1032" s="220"/>
      <c r="AO1032" s="220"/>
      <c r="AP1032" s="220"/>
      <c r="AQ1032" s="220"/>
      <c r="AR1032" s="25">
        <f t="shared" si="2"/>
        <v>365</v>
      </c>
      <c r="AS1032" s="25"/>
      <c r="BA1032" s="3" t="s">
        <v>324</v>
      </c>
      <c r="BB1032" s="3" t="s">
        <v>325</v>
      </c>
      <c r="BC1032" s="3" t="s">
        <v>326</v>
      </c>
    </row>
    <row r="1033" spans="1:58">
      <c r="A1033" s="86"/>
      <c r="B1033" s="87"/>
      <c r="C1033" s="87"/>
      <c r="D1033" s="56"/>
      <c r="F1033" s="215" t="s">
        <v>327</v>
      </c>
      <c r="G1033" s="215"/>
      <c r="H1033" s="215"/>
      <c r="I1033" s="215"/>
      <c r="J1033" s="215"/>
      <c r="K1033" s="215"/>
      <c r="L1033" s="215"/>
      <c r="M1033" s="215"/>
      <c r="N1033" s="215"/>
      <c r="O1033" s="215"/>
      <c r="P1033" s="215"/>
      <c r="Q1033" s="215"/>
      <c r="R1033" s="215"/>
      <c r="S1033" s="215"/>
      <c r="T1033" s="215"/>
      <c r="U1033" s="215"/>
      <c r="V1033" s="215"/>
      <c r="W1033" s="215"/>
      <c r="X1033" s="215"/>
      <c r="Y1033" s="215"/>
      <c r="AG1033" s="220">
        <v>1368</v>
      </c>
      <c r="AH1033" s="220"/>
      <c r="AI1033" s="220"/>
      <c r="AJ1033" s="220"/>
      <c r="AK1033" s="220"/>
      <c r="AL1033" s="25"/>
      <c r="AM1033" s="220"/>
      <c r="AN1033" s="220"/>
      <c r="AO1033" s="220"/>
      <c r="AP1033" s="220"/>
      <c r="AQ1033" s="220"/>
      <c r="AR1033" s="25">
        <f t="shared" si="2"/>
        <v>1368</v>
      </c>
      <c r="AS1033" s="25"/>
      <c r="BA1033" s="3" t="s">
        <v>328</v>
      </c>
    </row>
    <row r="1034" spans="1:58">
      <c r="A1034" s="86"/>
      <c r="B1034" s="87"/>
      <c r="C1034" s="87"/>
      <c r="D1034" s="56"/>
      <c r="F1034" s="215" t="s">
        <v>329</v>
      </c>
      <c r="G1034" s="215"/>
      <c r="H1034" s="215"/>
      <c r="I1034" s="215"/>
      <c r="J1034" s="215"/>
      <c r="K1034" s="215"/>
      <c r="L1034" s="215"/>
      <c r="M1034" s="215"/>
      <c r="N1034" s="215"/>
      <c r="O1034" s="215"/>
      <c r="P1034" s="215"/>
      <c r="Q1034" s="215"/>
      <c r="R1034" s="215"/>
      <c r="S1034" s="215"/>
      <c r="T1034" s="215"/>
      <c r="U1034" s="215"/>
      <c r="V1034" s="215"/>
      <c r="W1034" s="215"/>
      <c r="X1034" s="215"/>
      <c r="Y1034" s="215"/>
      <c r="AG1034" s="220">
        <v>540</v>
      </c>
      <c r="AH1034" s="220"/>
      <c r="AI1034" s="220"/>
      <c r="AJ1034" s="220"/>
      <c r="AK1034" s="220"/>
      <c r="AL1034" s="25"/>
      <c r="AM1034" s="220"/>
      <c r="AN1034" s="220"/>
      <c r="AO1034" s="220"/>
      <c r="AP1034" s="220"/>
      <c r="AQ1034" s="220"/>
      <c r="AR1034" s="25">
        <f t="shared" si="2"/>
        <v>540</v>
      </c>
      <c r="AS1034" s="25"/>
      <c r="BA1034" s="3" t="s">
        <v>330</v>
      </c>
    </row>
    <row r="1035" spans="1:58">
      <c r="A1035" s="86"/>
      <c r="B1035" s="87"/>
      <c r="C1035" s="87"/>
      <c r="D1035" s="56"/>
      <c r="F1035" s="215" t="s">
        <v>331</v>
      </c>
      <c r="G1035" s="215"/>
      <c r="H1035" s="215"/>
      <c r="I1035" s="215"/>
      <c r="J1035" s="215"/>
      <c r="K1035" s="215"/>
      <c r="L1035" s="215"/>
      <c r="M1035" s="215"/>
      <c r="N1035" s="215"/>
      <c r="O1035" s="215"/>
      <c r="P1035" s="215"/>
      <c r="Q1035" s="215"/>
      <c r="R1035" s="215"/>
      <c r="S1035" s="215"/>
      <c r="T1035" s="215"/>
      <c r="U1035" s="215"/>
      <c r="V1035" s="215"/>
      <c r="W1035" s="215"/>
      <c r="X1035" s="215"/>
      <c r="Y1035" s="215"/>
      <c r="AG1035" s="220">
        <v>3</v>
      </c>
      <c r="AH1035" s="220"/>
      <c r="AI1035" s="220"/>
      <c r="AJ1035" s="220"/>
      <c r="AK1035" s="220"/>
      <c r="AL1035" s="25"/>
      <c r="AM1035" s="220"/>
      <c r="AN1035" s="220"/>
      <c r="AO1035" s="220"/>
      <c r="AP1035" s="220"/>
      <c r="AQ1035" s="220"/>
      <c r="AR1035" s="25">
        <f t="shared" si="2"/>
        <v>3</v>
      </c>
      <c r="AS1035" s="25"/>
      <c r="BA1035" s="3" t="s">
        <v>332</v>
      </c>
      <c r="BB1035" s="3" t="s">
        <v>333</v>
      </c>
      <c r="BC1035" s="3" t="s">
        <v>334</v>
      </c>
      <c r="BD1035" s="3" t="s">
        <v>335</v>
      </c>
      <c r="BE1035" s="3" t="s">
        <v>336</v>
      </c>
      <c r="BF1035" s="3" t="s">
        <v>337</v>
      </c>
    </row>
    <row r="1036" spans="1:58">
      <c r="A1036" s="86"/>
      <c r="B1036" s="87"/>
      <c r="C1036" s="87"/>
      <c r="D1036" s="56"/>
      <c r="F1036" s="215" t="s">
        <v>338</v>
      </c>
      <c r="G1036" s="215"/>
      <c r="H1036" s="215"/>
      <c r="I1036" s="215"/>
      <c r="J1036" s="215"/>
      <c r="K1036" s="215"/>
      <c r="L1036" s="215"/>
      <c r="M1036" s="215"/>
      <c r="N1036" s="215"/>
      <c r="O1036" s="215"/>
      <c r="P1036" s="215"/>
      <c r="Q1036" s="215"/>
      <c r="R1036" s="215"/>
      <c r="S1036" s="215"/>
      <c r="T1036" s="215"/>
      <c r="U1036" s="215"/>
      <c r="V1036" s="215"/>
      <c r="W1036" s="215"/>
      <c r="X1036" s="215"/>
      <c r="Y1036" s="215"/>
      <c r="AG1036" s="220">
        <v>95</v>
      </c>
      <c r="AH1036" s="220"/>
      <c r="AI1036" s="220"/>
      <c r="AJ1036" s="220"/>
      <c r="AK1036" s="220"/>
      <c r="AL1036" s="25"/>
      <c r="AM1036" s="220"/>
      <c r="AN1036" s="220"/>
      <c r="AO1036" s="220"/>
      <c r="AP1036" s="220"/>
      <c r="AQ1036" s="220"/>
      <c r="AR1036" s="25">
        <f t="shared" si="2"/>
        <v>95</v>
      </c>
      <c r="AS1036" s="25"/>
      <c r="BA1036" s="3" t="s">
        <v>339</v>
      </c>
    </row>
    <row r="1037" spans="1:58" ht="13.5" thickBot="1">
      <c r="B1037" s="56"/>
      <c r="C1037" s="57"/>
      <c r="D1037" s="56"/>
      <c r="AG1037" s="337">
        <f>SUBTOTAL(9,AG1031:AK1036)</f>
        <v>2431</v>
      </c>
      <c r="AH1037" s="337"/>
      <c r="AI1037" s="337"/>
      <c r="AJ1037" s="337"/>
      <c r="AK1037" s="337"/>
      <c r="AL1037" s="25"/>
      <c r="AM1037" s="336"/>
      <c r="AN1037" s="336"/>
      <c r="AO1037" s="336"/>
      <c r="AP1037" s="336"/>
      <c r="AQ1037" s="336"/>
    </row>
    <row r="1038" spans="1:58" ht="13.5" thickTop="1">
      <c r="AG1038" s="88"/>
      <c r="AH1038" s="88"/>
      <c r="AI1038" s="88"/>
      <c r="AJ1038" s="88"/>
      <c r="AK1038" s="88"/>
      <c r="AL1038" s="25"/>
      <c r="AM1038" s="88"/>
      <c r="AN1038" s="88"/>
      <c r="AO1038" s="88"/>
      <c r="AP1038" s="88"/>
      <c r="AQ1038" s="88"/>
    </row>
    <row r="1040" spans="1:58">
      <c r="B1040" s="56"/>
      <c r="C1040" s="57"/>
      <c r="D1040" s="56"/>
      <c r="F1040" s="334" t="str">
        <f>(MID(F1025,1,1)+1)&amp;"."</f>
        <v>6.</v>
      </c>
      <c r="G1040" s="334"/>
      <c r="H1040" s="243" t="s">
        <v>340</v>
      </c>
      <c r="I1040" s="243"/>
      <c r="J1040" s="243"/>
      <c r="K1040" s="243"/>
      <c r="L1040" s="243"/>
      <c r="M1040" s="243"/>
      <c r="N1040" s="243"/>
      <c r="O1040" s="243"/>
      <c r="P1040" s="243"/>
      <c r="Q1040" s="243"/>
      <c r="R1040" s="243"/>
      <c r="S1040" s="243"/>
      <c r="T1040" s="243"/>
      <c r="U1040" s="243"/>
      <c r="V1040" s="243"/>
      <c r="W1040" s="243"/>
      <c r="X1040" s="243"/>
      <c r="Y1040" s="243"/>
      <c r="Z1040" s="243"/>
      <c r="AA1040" s="243"/>
      <c r="AB1040" s="243"/>
      <c r="AC1040" s="243"/>
      <c r="AD1040" s="243"/>
      <c r="AE1040" s="243"/>
      <c r="AF1040" s="243"/>
      <c r="AG1040" s="243"/>
      <c r="AH1040" s="243"/>
      <c r="AI1040" s="243"/>
      <c r="AJ1040" s="243"/>
      <c r="AK1040" s="243"/>
      <c r="AL1040" s="243"/>
      <c r="AM1040" s="243"/>
      <c r="AN1040" s="243"/>
      <c r="AO1040" s="243"/>
      <c r="AP1040" s="243"/>
      <c r="AQ1040" s="243"/>
    </row>
    <row r="1041" spans="1:55">
      <c r="B1041" s="56"/>
      <c r="C1041" s="57"/>
      <c r="D1041" s="56"/>
      <c r="F1041" s="32"/>
      <c r="G1041" s="32"/>
      <c r="H1041" s="16"/>
      <c r="I1041" s="16"/>
      <c r="J1041" s="16"/>
      <c r="K1041" s="16"/>
      <c r="L1041" s="16"/>
      <c r="M1041" s="16"/>
      <c r="N1041" s="16"/>
      <c r="O1041" s="16"/>
      <c r="P1041" s="16"/>
      <c r="Q1041" s="16"/>
      <c r="R1041" s="16"/>
      <c r="S1041" s="16"/>
      <c r="T1041" s="16"/>
      <c r="U1041" s="16"/>
      <c r="V1041" s="16"/>
      <c r="W1041" s="16"/>
      <c r="X1041" s="16"/>
      <c r="Y1041" s="16"/>
      <c r="Z1041" s="16"/>
      <c r="AA1041" s="16"/>
      <c r="AB1041" s="16"/>
      <c r="AC1041" s="16"/>
      <c r="AD1041" s="16"/>
      <c r="AE1041" s="16"/>
      <c r="AF1041" s="16"/>
      <c r="AG1041" s="16"/>
      <c r="AH1041" s="16"/>
      <c r="AI1041" s="16"/>
      <c r="AJ1041" s="16"/>
      <c r="AK1041" s="16"/>
      <c r="AL1041" s="16"/>
      <c r="AM1041" s="16"/>
      <c r="AN1041" s="16"/>
      <c r="AO1041" s="16"/>
      <c r="AP1041" s="16"/>
      <c r="AQ1041" s="16"/>
    </row>
    <row r="1042" spans="1:55" ht="12.75" customHeight="1">
      <c r="B1042" s="56"/>
      <c r="C1042" s="57"/>
      <c r="D1042" s="56"/>
      <c r="F1042" s="252" t="s">
        <v>568</v>
      </c>
      <c r="G1042" s="252"/>
      <c r="H1042" s="252"/>
      <c r="I1042" s="252"/>
      <c r="J1042" s="252"/>
      <c r="K1042" s="252"/>
      <c r="L1042" s="252"/>
      <c r="M1042" s="252"/>
      <c r="N1042" s="252"/>
      <c r="O1042" s="252"/>
      <c r="P1042" s="252"/>
      <c r="Q1042" s="252"/>
      <c r="R1042" s="252"/>
      <c r="S1042" s="252"/>
      <c r="T1042" s="252"/>
      <c r="U1042" s="252"/>
      <c r="V1042" s="252"/>
      <c r="W1042" s="252"/>
      <c r="X1042" s="252"/>
      <c r="Y1042" s="252"/>
      <c r="Z1042" s="252"/>
      <c r="AA1042" s="252"/>
      <c r="AB1042" s="252"/>
      <c r="AC1042" s="252"/>
      <c r="AD1042" s="252"/>
      <c r="AE1042" s="252"/>
      <c r="AF1042" s="252"/>
      <c r="AG1042" s="252"/>
      <c r="AH1042" s="252"/>
      <c r="AI1042" s="252"/>
      <c r="AJ1042" s="252"/>
      <c r="AK1042" s="252"/>
      <c r="AL1042" s="252"/>
      <c r="AM1042" s="252"/>
      <c r="AN1042" s="252"/>
      <c r="AO1042" s="252"/>
      <c r="AP1042" s="252"/>
      <c r="AQ1042" s="252"/>
    </row>
    <row r="1043" spans="1:55" ht="12.75" customHeight="1">
      <c r="B1043" s="56"/>
      <c r="C1043" s="57"/>
      <c r="D1043" s="56"/>
      <c r="F1043" s="252"/>
      <c r="G1043" s="252"/>
      <c r="H1043" s="252"/>
      <c r="I1043" s="252"/>
      <c r="J1043" s="252"/>
      <c r="K1043" s="252"/>
      <c r="L1043" s="252"/>
      <c r="M1043" s="252"/>
      <c r="N1043" s="252"/>
      <c r="O1043" s="252"/>
      <c r="P1043" s="252"/>
      <c r="Q1043" s="252"/>
      <c r="R1043" s="252"/>
      <c r="S1043" s="252"/>
      <c r="T1043" s="252"/>
      <c r="U1043" s="252"/>
      <c r="V1043" s="252"/>
      <c r="W1043" s="252"/>
      <c r="X1043" s="252"/>
      <c r="Y1043" s="252"/>
      <c r="Z1043" s="252"/>
      <c r="AA1043" s="252"/>
      <c r="AB1043" s="252"/>
      <c r="AC1043" s="252"/>
      <c r="AD1043" s="252"/>
      <c r="AE1043" s="252"/>
      <c r="AF1043" s="252"/>
      <c r="AG1043" s="252"/>
      <c r="AH1043" s="252"/>
      <c r="AI1043" s="252"/>
      <c r="AJ1043" s="252"/>
      <c r="AK1043" s="252"/>
      <c r="AL1043" s="252"/>
      <c r="AM1043" s="252"/>
      <c r="AN1043" s="252"/>
      <c r="AO1043" s="252"/>
      <c r="AP1043" s="252"/>
      <c r="AQ1043" s="252"/>
    </row>
    <row r="1044" spans="1:55">
      <c r="A1044" s="3"/>
      <c r="B1044" s="58"/>
      <c r="C1044" s="58"/>
      <c r="D1044" s="58"/>
      <c r="AG1044" s="248">
        <v>2018</v>
      </c>
      <c r="AH1044" s="248"/>
      <c r="AI1044" s="248"/>
      <c r="AJ1044" s="248"/>
      <c r="AK1044" s="248"/>
      <c r="AM1044" s="247"/>
      <c r="AN1044" s="247"/>
      <c r="AO1044" s="247"/>
      <c r="AP1044" s="247"/>
      <c r="AQ1044" s="247"/>
    </row>
    <row r="1045" spans="1:55">
      <c r="A1045" s="3"/>
      <c r="B1045" s="58"/>
      <c r="C1045" s="58"/>
      <c r="D1045" s="58"/>
      <c r="F1045" s="215" t="s">
        <v>323</v>
      </c>
      <c r="G1045" s="215"/>
      <c r="H1045" s="215"/>
      <c r="I1045" s="215"/>
      <c r="J1045" s="215"/>
      <c r="K1045" s="215"/>
      <c r="L1045" s="215"/>
      <c r="M1045" s="215"/>
      <c r="N1045" s="215"/>
      <c r="O1045" s="215"/>
      <c r="P1045" s="215"/>
      <c r="Q1045" s="215"/>
      <c r="R1045" s="215"/>
      <c r="S1045" s="215"/>
      <c r="T1045" s="215"/>
      <c r="U1045" s="215"/>
      <c r="V1045" s="215"/>
      <c r="W1045" s="215"/>
      <c r="X1045" s="215"/>
      <c r="AG1045" s="220">
        <v>97</v>
      </c>
      <c r="AH1045" s="220"/>
      <c r="AI1045" s="220"/>
      <c r="AJ1045" s="220"/>
      <c r="AK1045" s="220"/>
      <c r="AL1045" s="25"/>
      <c r="AM1045" s="220"/>
      <c r="AN1045" s="220"/>
      <c r="AO1045" s="220"/>
      <c r="AP1045" s="220"/>
      <c r="AQ1045" s="220"/>
      <c r="AR1045" s="25">
        <f t="shared" ref="AR1045:AR1052" si="3">ROUND(AG1045,0)</f>
        <v>97</v>
      </c>
      <c r="AS1045" s="25"/>
      <c r="BA1045" s="3" t="s">
        <v>341</v>
      </c>
      <c r="BB1045" s="3" t="s">
        <v>342</v>
      </c>
      <c r="BC1045" s="3" t="s">
        <v>343</v>
      </c>
    </row>
    <row r="1046" spans="1:55">
      <c r="A1046" s="3"/>
      <c r="B1046" s="58"/>
      <c r="C1046" s="58"/>
      <c r="D1046" s="58"/>
      <c r="F1046" s="215" t="s">
        <v>344</v>
      </c>
      <c r="G1046" s="215"/>
      <c r="H1046" s="215"/>
      <c r="I1046" s="215"/>
      <c r="J1046" s="215"/>
      <c r="K1046" s="215"/>
      <c r="L1046" s="215"/>
      <c r="M1046" s="215"/>
      <c r="N1046" s="215"/>
      <c r="O1046" s="215"/>
      <c r="P1046" s="215"/>
      <c r="Q1046" s="215"/>
      <c r="R1046" s="215"/>
      <c r="S1046" s="215"/>
      <c r="T1046" s="215"/>
      <c r="U1046" s="215"/>
      <c r="V1046" s="215"/>
      <c r="W1046" s="215"/>
      <c r="X1046" s="215"/>
      <c r="Y1046" s="215"/>
      <c r="AG1046" s="220"/>
      <c r="AH1046" s="220"/>
      <c r="AI1046" s="220"/>
      <c r="AJ1046" s="220"/>
      <c r="AK1046" s="220"/>
      <c r="AM1046" s="220"/>
      <c r="AN1046" s="220"/>
      <c r="AO1046" s="220"/>
      <c r="AP1046" s="220"/>
      <c r="AQ1046" s="220"/>
      <c r="AR1046" s="25">
        <f t="shared" si="3"/>
        <v>0</v>
      </c>
      <c r="AS1046" s="25"/>
      <c r="BA1046" s="3" t="s">
        <v>345</v>
      </c>
    </row>
    <row r="1047" spans="1:55">
      <c r="A1047" s="3"/>
      <c r="B1047" s="58"/>
      <c r="C1047" s="58"/>
      <c r="D1047" s="58"/>
      <c r="F1047" s="215" t="s">
        <v>331</v>
      </c>
      <c r="G1047" s="215"/>
      <c r="H1047" s="215"/>
      <c r="I1047" s="215"/>
      <c r="J1047" s="215"/>
      <c r="K1047" s="215"/>
      <c r="L1047" s="215"/>
      <c r="M1047" s="215"/>
      <c r="N1047" s="215"/>
      <c r="O1047" s="215"/>
      <c r="P1047" s="215"/>
      <c r="Q1047" s="215"/>
      <c r="R1047" s="215"/>
      <c r="S1047" s="215"/>
      <c r="T1047" s="215"/>
      <c r="U1047" s="215"/>
      <c r="V1047" s="215"/>
      <c r="W1047" s="215"/>
      <c r="X1047" s="215"/>
      <c r="Y1047" s="215"/>
      <c r="AG1047" s="220"/>
      <c r="AH1047" s="220"/>
      <c r="AI1047" s="220"/>
      <c r="AJ1047" s="220"/>
      <c r="AK1047" s="220"/>
      <c r="AM1047" s="220"/>
      <c r="AN1047" s="220"/>
      <c r="AO1047" s="220"/>
      <c r="AP1047" s="220"/>
      <c r="AQ1047" s="220"/>
      <c r="AR1047" s="25">
        <f t="shared" si="3"/>
        <v>0</v>
      </c>
      <c r="AS1047" s="25"/>
      <c r="BA1047" s="3" t="s">
        <v>346</v>
      </c>
    </row>
    <row r="1048" spans="1:55">
      <c r="A1048" s="3"/>
      <c r="B1048" s="58"/>
      <c r="C1048" s="58"/>
      <c r="D1048" s="58"/>
      <c r="F1048" s="215" t="s">
        <v>347</v>
      </c>
      <c r="G1048" s="215"/>
      <c r="H1048" s="215"/>
      <c r="I1048" s="215"/>
      <c r="J1048" s="215"/>
      <c r="K1048" s="215"/>
      <c r="L1048" s="215"/>
      <c r="M1048" s="215"/>
      <c r="N1048" s="215"/>
      <c r="O1048" s="215"/>
      <c r="P1048" s="215"/>
      <c r="Q1048" s="215"/>
      <c r="R1048" s="215"/>
      <c r="S1048" s="215"/>
      <c r="T1048" s="215"/>
      <c r="U1048" s="215"/>
      <c r="V1048" s="215"/>
      <c r="W1048" s="215"/>
      <c r="X1048" s="215"/>
      <c r="AG1048" s="220">
        <v>40</v>
      </c>
      <c r="AH1048" s="220"/>
      <c r="AI1048" s="220"/>
      <c r="AJ1048" s="220"/>
      <c r="AK1048" s="220"/>
      <c r="AM1048" s="220"/>
      <c r="AN1048" s="220"/>
      <c r="AO1048" s="220"/>
      <c r="AP1048" s="220"/>
      <c r="AQ1048" s="220"/>
      <c r="AR1048" s="25">
        <f t="shared" si="3"/>
        <v>40</v>
      </c>
      <c r="AS1048" s="25"/>
      <c r="BA1048" s="3" t="s">
        <v>348</v>
      </c>
      <c r="BB1048" s="3" t="s">
        <v>349</v>
      </c>
      <c r="BC1048" s="3" t="s">
        <v>350</v>
      </c>
    </row>
    <row r="1049" spans="1:55" ht="12.75" hidden="1" customHeight="1">
      <c r="A1049" s="3"/>
      <c r="B1049" s="3"/>
      <c r="C1049" s="3"/>
      <c r="D1049" s="3"/>
      <c r="F1049" s="215" t="s">
        <v>351</v>
      </c>
      <c r="G1049" s="215"/>
      <c r="H1049" s="215"/>
      <c r="I1049" s="215"/>
      <c r="J1049" s="215"/>
      <c r="K1049" s="215"/>
      <c r="L1049" s="215"/>
      <c r="M1049" s="215"/>
      <c r="N1049" s="215"/>
      <c r="O1049" s="215"/>
      <c r="P1049" s="215"/>
      <c r="Q1049" s="215"/>
      <c r="R1049" s="215"/>
      <c r="S1049" s="215"/>
      <c r="T1049" s="215"/>
      <c r="U1049" s="215"/>
      <c r="V1049" s="215"/>
      <c r="W1049" s="215"/>
      <c r="X1049" s="215"/>
      <c r="AG1049" s="220">
        <v>51</v>
      </c>
      <c r="AH1049" s="220"/>
      <c r="AI1049" s="220"/>
      <c r="AJ1049" s="220"/>
      <c r="AK1049" s="220"/>
      <c r="AM1049" s="220"/>
      <c r="AN1049" s="220"/>
      <c r="AO1049" s="220"/>
      <c r="AP1049" s="220"/>
      <c r="AQ1049" s="220"/>
      <c r="AR1049" s="25">
        <f t="shared" si="3"/>
        <v>51</v>
      </c>
      <c r="AS1049" s="25"/>
      <c r="BA1049" s="3" t="s">
        <v>352</v>
      </c>
    </row>
    <row r="1050" spans="1:55" ht="12.75" hidden="1" customHeight="1">
      <c r="A1050" s="3"/>
      <c r="B1050" s="3"/>
      <c r="C1050" s="3"/>
      <c r="D1050" s="3"/>
      <c r="F1050" s="215" t="s">
        <v>353</v>
      </c>
      <c r="G1050" s="215"/>
      <c r="H1050" s="215"/>
      <c r="I1050" s="215"/>
      <c r="J1050" s="215"/>
      <c r="K1050" s="215"/>
      <c r="L1050" s="215"/>
      <c r="M1050" s="215"/>
      <c r="N1050" s="215"/>
      <c r="O1050" s="215"/>
      <c r="P1050" s="215"/>
      <c r="Q1050" s="215"/>
      <c r="R1050" s="215"/>
      <c r="S1050" s="215"/>
      <c r="T1050" s="215"/>
      <c r="U1050" s="215"/>
      <c r="V1050" s="215"/>
      <c r="W1050" s="215"/>
      <c r="X1050" s="215"/>
      <c r="AG1050" s="220">
        <v>25</v>
      </c>
      <c r="AH1050" s="220"/>
      <c r="AI1050" s="220"/>
      <c r="AJ1050" s="220"/>
      <c r="AK1050" s="220"/>
      <c r="AM1050" s="220"/>
      <c r="AN1050" s="220"/>
      <c r="AO1050" s="220"/>
      <c r="AP1050" s="220"/>
      <c r="AQ1050" s="220"/>
      <c r="AR1050" s="25">
        <f t="shared" si="3"/>
        <v>25</v>
      </c>
      <c r="AS1050" s="25"/>
      <c r="BA1050" s="3" t="s">
        <v>354</v>
      </c>
    </row>
    <row r="1051" spans="1:55">
      <c r="A1051" s="3"/>
      <c r="B1051" s="58"/>
      <c r="C1051" s="58"/>
      <c r="D1051" s="58"/>
      <c r="F1051" s="215" t="s">
        <v>355</v>
      </c>
      <c r="G1051" s="215"/>
      <c r="H1051" s="215"/>
      <c r="I1051" s="215"/>
      <c r="J1051" s="215"/>
      <c r="K1051" s="215"/>
      <c r="L1051" s="215"/>
      <c r="M1051" s="215"/>
      <c r="N1051" s="215"/>
      <c r="O1051" s="215"/>
      <c r="P1051" s="215"/>
      <c r="Q1051" s="215"/>
      <c r="R1051" s="215"/>
      <c r="S1051" s="215"/>
      <c r="T1051" s="215"/>
      <c r="U1051" s="215"/>
      <c r="V1051" s="215"/>
      <c r="W1051" s="215"/>
      <c r="X1051" s="215"/>
      <c r="AG1051" s="220">
        <v>15</v>
      </c>
      <c r="AH1051" s="220"/>
      <c r="AI1051" s="220"/>
      <c r="AJ1051" s="220"/>
      <c r="AK1051" s="220"/>
      <c r="AM1051" s="220"/>
      <c r="AN1051" s="220"/>
      <c r="AO1051" s="220"/>
      <c r="AP1051" s="220"/>
      <c r="AQ1051" s="220"/>
      <c r="AR1051" s="25">
        <f t="shared" si="3"/>
        <v>15</v>
      </c>
      <c r="AS1051" s="25"/>
      <c r="BA1051" s="3" t="s">
        <v>356</v>
      </c>
    </row>
    <row r="1052" spans="1:55">
      <c r="A1052" s="3"/>
      <c r="B1052" s="58"/>
      <c r="C1052" s="58"/>
      <c r="D1052" s="58"/>
      <c r="F1052" s="215" t="s">
        <v>338</v>
      </c>
      <c r="G1052" s="215"/>
      <c r="H1052" s="215"/>
      <c r="I1052" s="215"/>
      <c r="J1052" s="215"/>
      <c r="K1052" s="215"/>
      <c r="L1052" s="215"/>
      <c r="M1052" s="215"/>
      <c r="N1052" s="215"/>
      <c r="O1052" s="215"/>
      <c r="P1052" s="215"/>
      <c r="Q1052" s="215"/>
      <c r="R1052" s="215"/>
      <c r="S1052" s="215"/>
      <c r="T1052" s="215"/>
      <c r="U1052" s="215"/>
      <c r="V1052" s="215"/>
      <c r="W1052" s="215"/>
      <c r="X1052" s="215"/>
      <c r="AG1052" s="220">
        <v>31</v>
      </c>
      <c r="AH1052" s="220"/>
      <c r="AI1052" s="220"/>
      <c r="AJ1052" s="220"/>
      <c r="AK1052" s="220"/>
      <c r="AM1052" s="220"/>
      <c r="AN1052" s="220"/>
      <c r="AO1052" s="220"/>
      <c r="AP1052" s="220"/>
      <c r="AQ1052" s="220"/>
      <c r="AR1052" s="25">
        <f t="shared" si="3"/>
        <v>31</v>
      </c>
      <c r="AS1052" s="25"/>
      <c r="BA1052" s="3" t="s">
        <v>357</v>
      </c>
      <c r="BB1052" s="3" t="s">
        <v>358</v>
      </c>
    </row>
    <row r="1053" spans="1:55" ht="12" customHeight="1" thickBot="1">
      <c r="A1053" s="3"/>
      <c r="B1053" s="58"/>
      <c r="C1053" s="58"/>
      <c r="D1053" s="58"/>
      <c r="AG1053" s="338">
        <f>SUBTOTAL(9,AG1045:AK1052)</f>
        <v>183</v>
      </c>
      <c r="AH1053" s="338"/>
      <c r="AI1053" s="338"/>
      <c r="AJ1053" s="338"/>
      <c r="AK1053" s="338"/>
      <c r="AM1053" s="339"/>
      <c r="AN1053" s="339"/>
      <c r="AO1053" s="339"/>
      <c r="AP1053" s="339"/>
      <c r="AQ1053" s="339"/>
    </row>
    <row r="1054" spans="1:55" ht="12" customHeight="1" thickTop="1">
      <c r="A1054" s="3"/>
      <c r="B1054" s="58"/>
      <c r="C1054" s="58"/>
      <c r="D1054" s="58"/>
      <c r="AG1054" s="178"/>
      <c r="AH1054" s="178"/>
      <c r="AI1054" s="178"/>
      <c r="AJ1054" s="178"/>
      <c r="AK1054" s="178"/>
      <c r="AM1054" s="89"/>
      <c r="AN1054" s="89"/>
      <c r="AO1054" s="89"/>
      <c r="AP1054" s="89"/>
      <c r="AQ1054" s="89"/>
    </row>
    <row r="1055" spans="1:55">
      <c r="A1055" s="3"/>
      <c r="B1055" s="3"/>
      <c r="C1055" s="3"/>
      <c r="D1055" s="3"/>
      <c r="AG1055" s="89"/>
      <c r="AH1055" s="89"/>
      <c r="AI1055" s="89"/>
      <c r="AJ1055" s="89"/>
      <c r="AK1055" s="89"/>
      <c r="AM1055" s="89"/>
      <c r="AN1055" s="89"/>
      <c r="AO1055" s="89"/>
      <c r="AP1055" s="89"/>
      <c r="AQ1055" s="89"/>
    </row>
    <row r="1056" spans="1:55" ht="11.25" customHeight="1">
      <c r="A1056" s="3"/>
      <c r="B1056" s="3"/>
      <c r="C1056" s="3"/>
      <c r="D1056" s="3"/>
      <c r="F1056" s="334" t="str">
        <f>(MID(F1040,1,1)+1)&amp;"."</f>
        <v>7.</v>
      </c>
      <c r="G1056" s="334"/>
      <c r="H1056" s="243" t="s">
        <v>359</v>
      </c>
      <c r="I1056" s="243"/>
      <c r="J1056" s="243"/>
      <c r="K1056" s="243"/>
      <c r="L1056" s="243"/>
      <c r="M1056" s="243"/>
      <c r="N1056" s="243"/>
      <c r="O1056" s="243"/>
      <c r="P1056" s="243"/>
      <c r="Q1056" s="243"/>
      <c r="R1056" s="243"/>
      <c r="S1056" s="243"/>
      <c r="T1056" s="243"/>
      <c r="U1056" s="243"/>
      <c r="V1056" s="243"/>
      <c r="W1056" s="243"/>
      <c r="X1056" s="243"/>
      <c r="Y1056" s="243"/>
      <c r="Z1056" s="243"/>
      <c r="AA1056" s="243"/>
      <c r="AB1056" s="243"/>
      <c r="AC1056" s="243"/>
      <c r="AD1056" s="243"/>
      <c r="AE1056" s="243"/>
      <c r="AF1056" s="243"/>
      <c r="AG1056" s="243"/>
      <c r="AH1056" s="243"/>
      <c r="AI1056" s="243"/>
      <c r="AJ1056" s="243"/>
      <c r="AK1056" s="243"/>
      <c r="AL1056" s="243"/>
      <c r="AM1056" s="243"/>
      <c r="AN1056" s="243"/>
      <c r="AO1056" s="243"/>
      <c r="AP1056" s="243"/>
      <c r="AQ1056" s="243"/>
    </row>
    <row r="1058" spans="1:59" ht="12.75" customHeight="1">
      <c r="A1058" s="3"/>
      <c r="B1058" s="58"/>
      <c r="C1058" s="58"/>
      <c r="D1058" s="58"/>
      <c r="F1058" s="252" t="s">
        <v>569</v>
      </c>
      <c r="G1058" s="252"/>
      <c r="H1058" s="252"/>
      <c r="I1058" s="252"/>
      <c r="J1058" s="252"/>
      <c r="K1058" s="252"/>
      <c r="L1058" s="252"/>
      <c r="M1058" s="252"/>
      <c r="N1058" s="252"/>
      <c r="O1058" s="252"/>
      <c r="P1058" s="252"/>
      <c r="Q1058" s="252"/>
      <c r="R1058" s="252"/>
      <c r="S1058" s="252"/>
      <c r="T1058" s="252"/>
      <c r="U1058" s="252"/>
      <c r="V1058" s="252"/>
      <c r="W1058" s="252"/>
      <c r="X1058" s="252"/>
      <c r="Y1058" s="252"/>
      <c r="Z1058" s="252"/>
      <c r="AA1058" s="252"/>
      <c r="AB1058" s="252"/>
      <c r="AC1058" s="252"/>
      <c r="AD1058" s="252"/>
      <c r="AE1058" s="252"/>
      <c r="AF1058" s="252"/>
      <c r="AG1058" s="252"/>
      <c r="AH1058" s="252"/>
      <c r="AI1058" s="252"/>
      <c r="AJ1058" s="252"/>
      <c r="AK1058" s="252"/>
      <c r="AL1058" s="252"/>
      <c r="AM1058" s="252"/>
      <c r="AN1058" s="252"/>
      <c r="AO1058" s="252"/>
      <c r="AP1058" s="252"/>
      <c r="AQ1058" s="252"/>
    </row>
    <row r="1059" spans="1:59" ht="12.75" customHeight="1">
      <c r="A1059" s="3"/>
      <c r="B1059" s="58"/>
      <c r="C1059" s="58"/>
      <c r="D1059" s="58"/>
      <c r="F1059" s="252"/>
      <c r="G1059" s="252"/>
      <c r="H1059" s="252"/>
      <c r="I1059" s="252"/>
      <c r="J1059" s="252"/>
      <c r="K1059" s="252"/>
      <c r="L1059" s="252"/>
      <c r="M1059" s="252"/>
      <c r="N1059" s="252"/>
      <c r="O1059" s="252"/>
      <c r="P1059" s="252"/>
      <c r="Q1059" s="252"/>
      <c r="R1059" s="252"/>
      <c r="S1059" s="252"/>
      <c r="T1059" s="252"/>
      <c r="U1059" s="252"/>
      <c r="V1059" s="252"/>
      <c r="W1059" s="252"/>
      <c r="X1059" s="252"/>
      <c r="Y1059" s="252"/>
      <c r="Z1059" s="252"/>
      <c r="AA1059" s="252"/>
      <c r="AB1059" s="252"/>
      <c r="AC1059" s="252"/>
      <c r="AD1059" s="252"/>
      <c r="AE1059" s="252"/>
      <c r="AF1059" s="252"/>
      <c r="AG1059" s="252"/>
      <c r="AH1059" s="252"/>
      <c r="AI1059" s="252"/>
      <c r="AJ1059" s="252"/>
      <c r="AK1059" s="252"/>
      <c r="AL1059" s="252"/>
      <c r="AM1059" s="252"/>
      <c r="AN1059" s="252"/>
      <c r="AO1059" s="252"/>
      <c r="AP1059" s="252"/>
      <c r="AQ1059" s="252"/>
    </row>
    <row r="1060" spans="1:59">
      <c r="A1060" s="3"/>
      <c r="B1060" s="58"/>
      <c r="C1060" s="58"/>
      <c r="D1060" s="58"/>
      <c r="AG1060" s="248">
        <v>2018</v>
      </c>
      <c r="AH1060" s="248"/>
      <c r="AI1060" s="248"/>
      <c r="AJ1060" s="248"/>
      <c r="AK1060" s="248"/>
      <c r="AM1060" s="247"/>
      <c r="AN1060" s="247"/>
      <c r="AO1060" s="247"/>
      <c r="AP1060" s="247"/>
      <c r="AQ1060" s="247"/>
      <c r="AZ1060" s="26"/>
      <c r="BA1060" s="26"/>
      <c r="BB1060" s="26"/>
      <c r="BC1060" s="26"/>
      <c r="BD1060" s="26"/>
      <c r="BE1060" s="26"/>
      <c r="BF1060" s="26"/>
      <c r="BG1060" s="26"/>
    </row>
    <row r="1061" spans="1:59">
      <c r="A1061" s="3"/>
      <c r="B1061" s="58"/>
      <c r="C1061" s="58"/>
      <c r="D1061" s="58"/>
      <c r="F1061" s="243" t="s">
        <v>360</v>
      </c>
      <c r="G1061" s="243"/>
      <c r="H1061" s="243"/>
      <c r="I1061" s="243"/>
      <c r="J1061" s="243"/>
      <c r="K1061" s="243"/>
      <c r="L1061" s="243"/>
      <c r="M1061" s="243"/>
      <c r="N1061" s="243"/>
      <c r="O1061" s="243"/>
      <c r="P1061" s="243"/>
      <c r="Q1061" s="243"/>
      <c r="R1061" s="243"/>
      <c r="S1061" s="243"/>
      <c r="T1061" s="243"/>
      <c r="U1061" s="243"/>
      <c r="V1061" s="243"/>
      <c r="W1061" s="243"/>
      <c r="X1061" s="243"/>
      <c r="Y1061" s="243"/>
      <c r="AG1061" s="80"/>
      <c r="AH1061" s="80"/>
      <c r="AI1061" s="80"/>
      <c r="AJ1061" s="80"/>
      <c r="AK1061" s="80"/>
      <c r="AM1061" s="80"/>
      <c r="AN1061" s="80"/>
      <c r="AO1061" s="80"/>
      <c r="AP1061" s="80"/>
      <c r="AQ1061" s="80"/>
      <c r="AZ1061" s="26"/>
      <c r="BA1061" s="26"/>
      <c r="BB1061" s="26"/>
      <c r="BC1061" s="26"/>
      <c r="BD1061" s="26"/>
      <c r="BE1061" s="26"/>
      <c r="BF1061" s="26"/>
      <c r="BG1061" s="26"/>
    </row>
    <row r="1062" spans="1:59">
      <c r="A1062" s="3"/>
      <c r="B1062" s="58"/>
      <c r="C1062" s="58"/>
      <c r="D1062" s="58"/>
      <c r="F1062" s="215" t="s">
        <v>361</v>
      </c>
      <c r="G1062" s="215"/>
      <c r="H1062" s="215"/>
      <c r="I1062" s="215"/>
      <c r="J1062" s="215"/>
      <c r="K1062" s="215"/>
      <c r="L1062" s="215"/>
      <c r="M1062" s="215"/>
      <c r="N1062" s="215"/>
      <c r="O1062" s="215"/>
      <c r="P1062" s="215"/>
      <c r="Q1062" s="215"/>
      <c r="R1062" s="215"/>
      <c r="S1062" s="215"/>
      <c r="T1062" s="215"/>
      <c r="U1062" s="215"/>
      <c r="V1062" s="215"/>
      <c r="W1062" s="215"/>
      <c r="X1062" s="215"/>
      <c r="Y1062" s="215"/>
      <c r="AG1062" s="220" t="s">
        <v>25</v>
      </c>
      <c r="AH1062" s="220"/>
      <c r="AI1062" s="220"/>
      <c r="AJ1062" s="220"/>
      <c r="AK1062" s="220"/>
      <c r="AM1062" s="220"/>
      <c r="AN1062" s="220"/>
      <c r="AO1062" s="220"/>
      <c r="AP1062" s="220"/>
      <c r="AQ1062" s="220"/>
      <c r="AR1062" s="25" t="e">
        <f>ROUND(AG1062,0)</f>
        <v>#VALUE!</v>
      </c>
      <c r="AS1062" s="25"/>
      <c r="AZ1062" s="26"/>
      <c r="BA1062" s="26" t="s">
        <v>362</v>
      </c>
      <c r="BB1062" s="26" t="s">
        <v>363</v>
      </c>
      <c r="BC1062" s="26" t="s">
        <v>103</v>
      </c>
      <c r="BD1062" s="26" t="s">
        <v>104</v>
      </c>
      <c r="BE1062" s="26"/>
      <c r="BF1062" s="26"/>
      <c r="BG1062" s="26"/>
    </row>
    <row r="1063" spans="1:59">
      <c r="A1063" s="3"/>
      <c r="B1063" s="58"/>
      <c r="C1063" s="58"/>
      <c r="D1063" s="58"/>
      <c r="AG1063" s="340">
        <f>SUBTOTAL(9,AG1062:AK1062)</f>
        <v>0</v>
      </c>
      <c r="AH1063" s="340"/>
      <c r="AI1063" s="340"/>
      <c r="AJ1063" s="340"/>
      <c r="AK1063" s="340"/>
      <c r="AM1063" s="339"/>
      <c r="AN1063" s="339"/>
      <c r="AO1063" s="339"/>
      <c r="AP1063" s="339"/>
      <c r="AQ1063" s="339"/>
      <c r="AZ1063" s="26"/>
      <c r="BA1063" s="26"/>
      <c r="BB1063" s="26"/>
      <c r="BC1063" s="26"/>
      <c r="BD1063" s="26"/>
      <c r="BE1063" s="26"/>
      <c r="BF1063" s="26"/>
      <c r="BG1063" s="26"/>
    </row>
    <row r="1064" spans="1:59">
      <c r="A1064" s="3"/>
      <c r="B1064" s="58"/>
      <c r="C1064" s="58"/>
      <c r="D1064" s="58"/>
      <c r="F1064" s="243" t="s">
        <v>364</v>
      </c>
      <c r="G1064" s="243"/>
      <c r="H1064" s="243"/>
      <c r="I1064" s="243"/>
      <c r="J1064" s="243"/>
      <c r="K1064" s="243"/>
      <c r="L1064" s="243"/>
      <c r="M1064" s="243"/>
      <c r="N1064" s="243"/>
      <c r="O1064" s="243"/>
      <c r="P1064" s="243"/>
      <c r="Q1064" s="243"/>
      <c r="R1064" s="243"/>
      <c r="S1064" s="243"/>
      <c r="T1064" s="243"/>
      <c r="U1064" s="243"/>
      <c r="V1064" s="243"/>
      <c r="W1064" s="243"/>
      <c r="X1064" s="243"/>
      <c r="Y1064" s="243"/>
      <c r="AM1064" s="36"/>
      <c r="AN1064" s="36"/>
      <c r="AO1064" s="36"/>
      <c r="AP1064" s="36"/>
      <c r="AQ1064" s="36"/>
      <c r="AZ1064" s="26"/>
      <c r="BA1064" s="26"/>
      <c r="BB1064" s="26"/>
      <c r="BC1064" s="26"/>
      <c r="BD1064" s="26"/>
      <c r="BE1064" s="26"/>
      <c r="BF1064" s="26"/>
      <c r="BG1064" s="26"/>
    </row>
    <row r="1065" spans="1:59">
      <c r="A1065" s="3"/>
      <c r="B1065" s="58"/>
      <c r="C1065" s="58"/>
      <c r="D1065" s="58"/>
      <c r="F1065" s="215" t="s">
        <v>365</v>
      </c>
      <c r="G1065" s="215"/>
      <c r="H1065" s="215"/>
      <c r="I1065" s="215"/>
      <c r="J1065" s="215"/>
      <c r="K1065" s="215"/>
      <c r="L1065" s="215"/>
      <c r="M1065" s="215"/>
      <c r="N1065" s="215"/>
      <c r="O1065" s="215"/>
      <c r="P1065" s="215"/>
      <c r="Q1065" s="215"/>
      <c r="R1065" s="215"/>
      <c r="S1065" s="215"/>
      <c r="T1065" s="215"/>
      <c r="U1065" s="215"/>
      <c r="V1065" s="215"/>
      <c r="W1065" s="215"/>
      <c r="X1065" s="215"/>
      <c r="Y1065" s="215"/>
      <c r="AG1065" s="220" t="s">
        <v>25</v>
      </c>
      <c r="AH1065" s="220"/>
      <c r="AI1065" s="220"/>
      <c r="AJ1065" s="220"/>
      <c r="AK1065" s="220"/>
      <c r="AM1065" s="220"/>
      <c r="AN1065" s="220"/>
      <c r="AO1065" s="220"/>
      <c r="AP1065" s="220"/>
      <c r="AQ1065" s="220"/>
      <c r="AR1065" s="25" t="e">
        <f>ROUND(AG1065,0)</f>
        <v>#VALUE!</v>
      </c>
      <c r="AS1065" s="25"/>
      <c r="AZ1065" s="26"/>
      <c r="BA1065" s="26" t="s">
        <v>366</v>
      </c>
      <c r="BB1065" s="26"/>
      <c r="BC1065" s="26"/>
      <c r="BD1065" s="26"/>
      <c r="BE1065" s="26"/>
      <c r="BF1065" s="26"/>
      <c r="BG1065" s="26"/>
    </row>
    <row r="1066" spans="1:59">
      <c r="A1066" s="3"/>
      <c r="B1066" s="58"/>
      <c r="C1066" s="58"/>
      <c r="D1066" s="58"/>
      <c r="E1066" s="26"/>
      <c r="F1066" s="342" t="s">
        <v>367</v>
      </c>
      <c r="G1066" s="342"/>
      <c r="H1066" s="342"/>
      <c r="I1066" s="342"/>
      <c r="J1066" s="342"/>
      <c r="K1066" s="342"/>
      <c r="L1066" s="342"/>
      <c r="M1066" s="342"/>
      <c r="N1066" s="342"/>
      <c r="O1066" s="342"/>
      <c r="P1066" s="342"/>
      <c r="Q1066" s="342"/>
      <c r="R1066" s="342"/>
      <c r="S1066" s="342"/>
      <c r="T1066" s="342"/>
      <c r="U1066" s="342"/>
      <c r="V1066" s="342"/>
      <c r="W1066" s="342"/>
      <c r="X1066" s="342"/>
      <c r="Y1066" s="342"/>
      <c r="Z1066" s="26"/>
      <c r="AA1066" s="26"/>
      <c r="AB1066" s="26"/>
      <c r="AC1066" s="26"/>
      <c r="AD1066" s="26"/>
      <c r="AE1066" s="26"/>
      <c r="AF1066" s="26"/>
      <c r="AG1066" s="220" t="s">
        <v>25</v>
      </c>
      <c r="AH1066" s="220"/>
      <c r="AI1066" s="220"/>
      <c r="AJ1066" s="220"/>
      <c r="AK1066" s="220"/>
      <c r="AL1066" s="26"/>
      <c r="AM1066" s="220"/>
      <c r="AN1066" s="220"/>
      <c r="AO1066" s="220"/>
      <c r="AP1066" s="220"/>
      <c r="AQ1066" s="220"/>
      <c r="AR1066" s="25" t="e">
        <f>ROUND(AG1066,0)</f>
        <v>#VALUE!</v>
      </c>
      <c r="AS1066" s="25"/>
      <c r="AZ1066" s="26"/>
      <c r="BA1066" s="26"/>
      <c r="BB1066" s="26"/>
      <c r="BC1066" s="26" t="s">
        <v>368</v>
      </c>
      <c r="BD1066" s="26"/>
      <c r="BE1066" s="26"/>
      <c r="BF1066" s="26"/>
      <c r="BG1066" s="26"/>
    </row>
    <row r="1067" spans="1:59">
      <c r="A1067" s="3"/>
      <c r="B1067" s="58"/>
      <c r="C1067" s="58"/>
      <c r="D1067" s="58"/>
      <c r="F1067" s="215" t="s">
        <v>369</v>
      </c>
      <c r="G1067" s="215"/>
      <c r="H1067" s="215"/>
      <c r="I1067" s="215"/>
      <c r="J1067" s="215"/>
      <c r="K1067" s="215"/>
      <c r="L1067" s="215"/>
      <c r="M1067" s="215"/>
      <c r="N1067" s="215"/>
      <c r="O1067" s="215"/>
      <c r="P1067" s="215"/>
      <c r="Q1067" s="215"/>
      <c r="R1067" s="215"/>
      <c r="S1067" s="215"/>
      <c r="T1067" s="215"/>
      <c r="U1067" s="215"/>
      <c r="V1067" s="215"/>
      <c r="W1067" s="215"/>
      <c r="X1067" s="215"/>
      <c r="Y1067" s="215"/>
      <c r="AG1067" s="220" t="s">
        <v>25</v>
      </c>
      <c r="AH1067" s="220"/>
      <c r="AI1067" s="220"/>
      <c r="AJ1067" s="220"/>
      <c r="AK1067" s="220"/>
      <c r="AM1067" s="220"/>
      <c r="AN1067" s="220"/>
      <c r="AO1067" s="220"/>
      <c r="AP1067" s="220"/>
      <c r="AQ1067" s="220"/>
      <c r="AR1067" s="25" t="e">
        <f>ROUND(AG1067,0)</f>
        <v>#VALUE!</v>
      </c>
      <c r="AS1067" s="25"/>
      <c r="AZ1067" s="26"/>
      <c r="BA1067" s="26" t="s">
        <v>370</v>
      </c>
      <c r="BB1067" s="26"/>
      <c r="BC1067" s="26"/>
      <c r="BD1067" s="26"/>
      <c r="BE1067" s="26"/>
      <c r="BF1067" s="26"/>
      <c r="BG1067" s="26"/>
    </row>
    <row r="1068" spans="1:59">
      <c r="A1068" s="3"/>
      <c r="B1068" s="58"/>
      <c r="C1068" s="58"/>
      <c r="D1068" s="58"/>
      <c r="F1068" s="215" t="s">
        <v>338</v>
      </c>
      <c r="G1068" s="215"/>
      <c r="H1068" s="215"/>
      <c r="I1068" s="215"/>
      <c r="J1068" s="215"/>
      <c r="K1068" s="215"/>
      <c r="L1068" s="215"/>
      <c r="M1068" s="215"/>
      <c r="N1068" s="215"/>
      <c r="O1068" s="215"/>
      <c r="P1068" s="215"/>
      <c r="Q1068" s="215"/>
      <c r="R1068" s="215"/>
      <c r="S1068" s="215"/>
      <c r="T1068" s="215"/>
      <c r="U1068" s="215"/>
      <c r="V1068" s="215"/>
      <c r="W1068" s="215"/>
      <c r="X1068" s="215"/>
      <c r="Y1068" s="215"/>
      <c r="AG1068" s="344">
        <v>-33</v>
      </c>
      <c r="AH1068" s="344"/>
      <c r="AI1068" s="344"/>
      <c r="AJ1068" s="344"/>
      <c r="AK1068" s="344"/>
      <c r="AM1068" s="220"/>
      <c r="AN1068" s="220"/>
      <c r="AO1068" s="220"/>
      <c r="AP1068" s="220"/>
      <c r="AQ1068" s="220"/>
      <c r="AR1068" s="25">
        <f>ROUND(AG1068,0)</f>
        <v>-33</v>
      </c>
      <c r="AS1068" s="25"/>
      <c r="AZ1068" s="26"/>
      <c r="BA1068" s="26" t="s">
        <v>371</v>
      </c>
      <c r="BB1068" s="26" t="s">
        <v>372</v>
      </c>
      <c r="BC1068" s="26" t="s">
        <v>373</v>
      </c>
      <c r="BD1068" s="26" t="s">
        <v>374</v>
      </c>
      <c r="BE1068" s="26" t="s">
        <v>375</v>
      </c>
      <c r="BF1068" s="26" t="s">
        <v>376</v>
      </c>
      <c r="BG1068" s="26" t="s">
        <v>377</v>
      </c>
    </row>
    <row r="1069" spans="1:59">
      <c r="A1069" s="3"/>
      <c r="B1069" s="58"/>
      <c r="C1069" s="58"/>
      <c r="D1069" s="58"/>
      <c r="AG1069" s="340">
        <f>SUBTOTAL(9,AG1065:AK1068)</f>
        <v>-33</v>
      </c>
      <c r="AH1069" s="340"/>
      <c r="AI1069" s="340"/>
      <c r="AJ1069" s="340"/>
      <c r="AK1069" s="340"/>
      <c r="AM1069" s="339"/>
      <c r="AN1069" s="339"/>
      <c r="AO1069" s="339"/>
      <c r="AP1069" s="339"/>
      <c r="AQ1069" s="339"/>
      <c r="AZ1069" s="26"/>
      <c r="BA1069" s="26"/>
      <c r="BB1069" s="26"/>
      <c r="BC1069" s="26"/>
      <c r="BD1069" s="26"/>
      <c r="BE1069" s="26"/>
      <c r="BF1069" s="26"/>
      <c r="BG1069" s="26"/>
    </row>
    <row r="1070" spans="1:59" ht="13.5" thickBot="1">
      <c r="A1070" s="3"/>
      <c r="B1070" s="58"/>
      <c r="C1070" s="58"/>
      <c r="D1070" s="58"/>
      <c r="AG1070" s="338">
        <f>AG1063+AG1069+0.2</f>
        <v>-32.799999999999997</v>
      </c>
      <c r="AH1070" s="338"/>
      <c r="AI1070" s="338"/>
      <c r="AJ1070" s="338"/>
      <c r="AK1070" s="338"/>
      <c r="AM1070" s="339"/>
      <c r="AN1070" s="339"/>
      <c r="AO1070" s="339"/>
      <c r="AP1070" s="339"/>
      <c r="AQ1070" s="339"/>
    </row>
    <row r="1071" spans="1:59" ht="13.5" thickTop="1">
      <c r="A1071" s="3"/>
      <c r="B1071" s="3"/>
      <c r="C1071" s="3"/>
      <c r="D1071" s="3"/>
      <c r="AG1071" s="89"/>
      <c r="AH1071" s="89"/>
      <c r="AI1071" s="89"/>
      <c r="AJ1071" s="89"/>
      <c r="AK1071" s="89"/>
      <c r="AM1071" s="89"/>
      <c r="AN1071" s="89"/>
      <c r="AO1071" s="89"/>
      <c r="AP1071" s="89"/>
      <c r="AQ1071" s="89"/>
    </row>
    <row r="1072" spans="1:59">
      <c r="A1072" s="3"/>
      <c r="B1072" s="3"/>
      <c r="C1072" s="3"/>
      <c r="D1072" s="3"/>
      <c r="AG1072" s="89"/>
      <c r="AH1072" s="89"/>
      <c r="AI1072" s="89"/>
      <c r="AJ1072" s="89"/>
      <c r="AK1072" s="89"/>
      <c r="AM1072" s="89"/>
      <c r="AN1072" s="89"/>
      <c r="AO1072" s="89"/>
      <c r="AP1072" s="89"/>
      <c r="AQ1072" s="89"/>
    </row>
    <row r="1073" spans="1:43">
      <c r="A1073" s="3"/>
      <c r="B1073" s="3"/>
      <c r="C1073" s="3"/>
      <c r="D1073" s="3"/>
      <c r="AG1073" s="89"/>
      <c r="AH1073" s="89"/>
      <c r="AI1073" s="89"/>
      <c r="AJ1073" s="89"/>
      <c r="AK1073" s="89"/>
      <c r="AM1073" s="89"/>
      <c r="AN1073" s="89"/>
      <c r="AO1073" s="89"/>
      <c r="AP1073" s="89"/>
      <c r="AQ1073" s="89"/>
    </row>
    <row r="1074" spans="1:43" s="203" customFormat="1">
      <c r="AG1074" s="206"/>
      <c r="AH1074" s="206"/>
      <c r="AI1074" s="206"/>
      <c r="AJ1074" s="206"/>
      <c r="AK1074" s="206"/>
      <c r="AM1074" s="206"/>
      <c r="AN1074" s="206"/>
      <c r="AO1074" s="206"/>
      <c r="AP1074" s="206"/>
      <c r="AQ1074" s="206"/>
    </row>
    <row r="1075" spans="1:43" s="203" customFormat="1">
      <c r="AG1075" s="206"/>
      <c r="AH1075" s="206"/>
      <c r="AI1075" s="206"/>
      <c r="AJ1075" s="206"/>
      <c r="AK1075" s="206"/>
      <c r="AM1075" s="206"/>
      <c r="AN1075" s="206"/>
      <c r="AO1075" s="206"/>
      <c r="AP1075" s="206"/>
      <c r="AQ1075" s="206"/>
    </row>
    <row r="1076" spans="1:43">
      <c r="A1076" s="3"/>
      <c r="B1076" s="3"/>
      <c r="C1076" s="3"/>
      <c r="D1076" s="3"/>
      <c r="AG1076" s="89"/>
      <c r="AH1076" s="89"/>
      <c r="AI1076" s="89"/>
      <c r="AJ1076" s="89"/>
      <c r="AK1076" s="89"/>
      <c r="AM1076" s="89"/>
      <c r="AN1076" s="89"/>
      <c r="AO1076" s="89"/>
      <c r="AP1076" s="89"/>
      <c r="AQ1076" s="89"/>
    </row>
    <row r="1077" spans="1:43" s="92" customFormat="1">
      <c r="A1077" s="90"/>
      <c r="B1077" s="90"/>
      <c r="C1077" s="91"/>
      <c r="D1077" s="90"/>
      <c r="F1077" s="93"/>
      <c r="G1077" s="93"/>
      <c r="H1077" s="93"/>
      <c r="I1077" s="93"/>
      <c r="J1077" s="93"/>
      <c r="K1077" s="93"/>
      <c r="L1077" s="93"/>
      <c r="M1077" s="93"/>
      <c r="N1077" s="93"/>
      <c r="O1077" s="93"/>
      <c r="P1077" s="93"/>
      <c r="Q1077" s="93"/>
      <c r="R1077" s="93"/>
      <c r="S1077" s="93"/>
      <c r="T1077" s="93"/>
      <c r="U1077" s="93"/>
      <c r="V1077" s="93"/>
      <c r="W1077" s="93"/>
      <c r="X1077" s="93"/>
      <c r="Y1077" s="93"/>
      <c r="Z1077" s="93"/>
      <c r="AA1077" s="93"/>
      <c r="AB1077" s="93"/>
      <c r="AC1077" s="93"/>
      <c r="AD1077" s="93"/>
      <c r="AE1077" s="93"/>
      <c r="AF1077" s="93"/>
      <c r="AG1077" s="93"/>
      <c r="AH1077" s="93"/>
      <c r="AI1077" s="93"/>
      <c r="AJ1077" s="93"/>
      <c r="AK1077" s="93"/>
      <c r="AL1077" s="93"/>
      <c r="AM1077" s="93"/>
      <c r="AN1077" s="93"/>
      <c r="AO1077" s="93"/>
      <c r="AP1077" s="93"/>
    </row>
    <row r="1078" spans="1:43">
      <c r="E1078" s="36"/>
      <c r="F1078" s="36"/>
      <c r="G1078" s="36"/>
      <c r="H1078" s="36"/>
      <c r="I1078" s="36"/>
      <c r="J1078" s="36"/>
      <c r="K1078" s="36"/>
      <c r="L1078" s="36"/>
      <c r="M1078" s="36"/>
      <c r="N1078" s="36"/>
      <c r="O1078" s="36"/>
      <c r="P1078" s="36"/>
      <c r="Q1078" s="36"/>
      <c r="R1078" s="36"/>
      <c r="S1078" s="36"/>
      <c r="T1078" s="36"/>
      <c r="U1078" s="36"/>
      <c r="V1078" s="36"/>
      <c r="W1078" s="36"/>
      <c r="X1078" s="36"/>
      <c r="Y1078" s="36"/>
      <c r="Z1078" s="36"/>
      <c r="AA1078" s="36"/>
      <c r="AB1078" s="36"/>
      <c r="AC1078" s="36"/>
      <c r="AD1078" s="36"/>
      <c r="AE1078" s="36"/>
      <c r="AF1078" s="36"/>
      <c r="AG1078" s="36"/>
      <c r="AH1078" s="36"/>
      <c r="AI1078" s="36"/>
      <c r="AJ1078" s="36"/>
      <c r="AK1078" s="36"/>
      <c r="AL1078" s="36"/>
      <c r="AM1078" s="43" t="s">
        <v>25</v>
      </c>
      <c r="AN1078" s="341">
        <f>AN990+1</f>
        <v>15</v>
      </c>
      <c r="AO1078" s="341"/>
      <c r="AP1078" s="43" t="s">
        <v>25</v>
      </c>
      <c r="AQ1078" s="19"/>
    </row>
    <row r="1079" spans="1:43">
      <c r="E1079" s="261" t="str">
        <f>UPPER($Y$28)</f>
        <v>ПТ ЛОМБАРД "МЕРКУРІЙ"</v>
      </c>
      <c r="F1079" s="261"/>
      <c r="G1079" s="261"/>
      <c r="H1079" s="261"/>
      <c r="I1079" s="261"/>
      <c r="J1079" s="261"/>
      <c r="K1079" s="261"/>
      <c r="L1079" s="261"/>
      <c r="M1079" s="261"/>
      <c r="N1079" s="261"/>
      <c r="O1079" s="261"/>
      <c r="P1079" s="261"/>
      <c r="Q1079" s="261"/>
      <c r="R1079" s="261"/>
      <c r="S1079" s="261"/>
      <c r="T1079" s="261"/>
      <c r="U1079" s="261"/>
      <c r="V1079" s="261"/>
      <c r="W1079" s="261"/>
      <c r="X1079" s="261"/>
      <c r="Y1079" s="261"/>
      <c r="Z1079" s="261"/>
      <c r="AA1079" s="261"/>
      <c r="AB1079" s="261"/>
      <c r="AC1079" s="261"/>
      <c r="AD1079" s="261"/>
      <c r="AE1079" s="261"/>
      <c r="AF1079" s="261"/>
      <c r="AG1079" s="261"/>
      <c r="AH1079" s="261"/>
      <c r="AI1079" s="261"/>
      <c r="AJ1079" s="261"/>
      <c r="AK1079" s="261"/>
      <c r="AL1079" s="261"/>
      <c r="AM1079" s="261"/>
      <c r="AN1079" s="261"/>
      <c r="AO1079" s="261"/>
      <c r="AP1079" s="261"/>
      <c r="AQ1079" s="261"/>
    </row>
    <row r="1080" spans="1:43">
      <c r="E1080" s="240" t="s">
        <v>147</v>
      </c>
      <c r="F1080" s="240"/>
      <c r="G1080" s="240"/>
      <c r="H1080" s="240"/>
      <c r="I1080" s="240"/>
      <c r="J1080" s="240"/>
      <c r="K1080" s="240"/>
      <c r="L1080" s="240"/>
      <c r="M1080" s="240"/>
      <c r="N1080" s="240"/>
      <c r="O1080" s="240"/>
      <c r="P1080" s="240"/>
      <c r="Q1080" s="240"/>
      <c r="R1080" s="240"/>
      <c r="S1080" s="240"/>
      <c r="T1080" s="240"/>
      <c r="U1080" s="240"/>
      <c r="V1080" s="240"/>
      <c r="W1080" s="240"/>
      <c r="X1080" s="240"/>
      <c r="Y1080" s="240"/>
      <c r="Z1080" s="240"/>
      <c r="AA1080" s="240"/>
      <c r="AB1080" s="240"/>
      <c r="AC1080" s="240"/>
      <c r="AD1080" s="240"/>
      <c r="AE1080" s="240"/>
      <c r="AF1080" s="240"/>
      <c r="AG1080" s="240"/>
      <c r="AH1080" s="240"/>
      <c r="AI1080" s="240"/>
      <c r="AJ1080" s="240"/>
      <c r="AK1080" s="240"/>
      <c r="AL1080" s="240"/>
      <c r="AM1080" s="240"/>
      <c r="AN1080" s="240"/>
      <c r="AO1080" s="240"/>
      <c r="AP1080" s="240"/>
      <c r="AQ1080" s="240"/>
    </row>
    <row r="1081" spans="1:43">
      <c r="E1081" s="240" t="str">
        <f>$E$277</f>
        <v>ЗА РІК, ЩО ЗАКІНЧИВСЯ 31 ГРУДНЯ 2018 РОКУ</v>
      </c>
      <c r="F1081" s="240"/>
      <c r="G1081" s="240"/>
      <c r="H1081" s="240"/>
      <c r="I1081" s="240"/>
      <c r="J1081" s="240"/>
      <c r="K1081" s="240"/>
      <c r="L1081" s="240"/>
      <c r="M1081" s="240"/>
      <c r="N1081" s="240"/>
      <c r="O1081" s="240"/>
      <c r="P1081" s="240"/>
      <c r="Q1081" s="240"/>
      <c r="R1081" s="240"/>
      <c r="S1081" s="240"/>
      <c r="T1081" s="240"/>
      <c r="U1081" s="240"/>
      <c r="V1081" s="240"/>
      <c r="W1081" s="240"/>
      <c r="X1081" s="240"/>
      <c r="Y1081" s="240"/>
      <c r="Z1081" s="240"/>
      <c r="AA1081" s="240"/>
      <c r="AB1081" s="240"/>
      <c r="AC1081" s="240"/>
      <c r="AD1081" s="240"/>
      <c r="AE1081" s="240"/>
      <c r="AF1081" s="240"/>
      <c r="AG1081" s="240"/>
      <c r="AH1081" s="240"/>
      <c r="AI1081" s="240"/>
      <c r="AJ1081" s="240"/>
      <c r="AK1081" s="240"/>
      <c r="AL1081" s="240"/>
      <c r="AM1081" s="240"/>
      <c r="AN1081" s="240"/>
      <c r="AO1081" s="240"/>
      <c r="AP1081" s="240"/>
      <c r="AQ1081" s="240"/>
    </row>
    <row r="1082" spans="1:43">
      <c r="E1082" s="258" t="str">
        <f>$E$210</f>
        <v>(в тисячах гривень, якщо не вказано інше)</v>
      </c>
      <c r="F1082" s="258"/>
      <c r="G1082" s="258"/>
      <c r="H1082" s="258"/>
      <c r="I1082" s="258"/>
      <c r="J1082" s="258"/>
      <c r="K1082" s="258"/>
      <c r="L1082" s="258"/>
      <c r="M1082" s="258"/>
      <c r="N1082" s="258"/>
      <c r="O1082" s="258"/>
      <c r="P1082" s="258"/>
      <c r="Q1082" s="258"/>
      <c r="R1082" s="258"/>
      <c r="S1082" s="258"/>
      <c r="T1082" s="258"/>
      <c r="U1082" s="258"/>
      <c r="V1082" s="258"/>
      <c r="W1082" s="258"/>
      <c r="X1082" s="258"/>
      <c r="Y1082" s="258"/>
      <c r="Z1082" s="258"/>
      <c r="AA1082" s="258"/>
      <c r="AB1082" s="258"/>
      <c r="AC1082" s="258"/>
      <c r="AD1082" s="258"/>
      <c r="AE1082" s="258"/>
      <c r="AF1082" s="258"/>
      <c r="AG1082" s="258"/>
      <c r="AH1082" s="258"/>
      <c r="AI1082" s="258"/>
      <c r="AJ1082" s="258"/>
      <c r="AK1082" s="258"/>
      <c r="AL1082" s="258"/>
      <c r="AM1082" s="258"/>
      <c r="AN1082" s="258"/>
      <c r="AO1082" s="258"/>
      <c r="AP1082" s="258"/>
      <c r="AQ1082" s="258"/>
    </row>
    <row r="1083" spans="1:43">
      <c r="E1083" s="79"/>
      <c r="F1083" s="79"/>
      <c r="G1083" s="79"/>
      <c r="H1083" s="79"/>
      <c r="I1083" s="79"/>
      <c r="J1083" s="79"/>
      <c r="K1083" s="79"/>
      <c r="L1083" s="79"/>
      <c r="M1083" s="79"/>
      <c r="N1083" s="79"/>
      <c r="O1083" s="79"/>
      <c r="P1083" s="79"/>
      <c r="Q1083" s="79"/>
      <c r="R1083" s="79"/>
      <c r="S1083" s="79"/>
      <c r="T1083" s="79"/>
      <c r="U1083" s="79"/>
      <c r="V1083" s="79"/>
      <c r="W1083" s="79"/>
      <c r="X1083" s="79"/>
      <c r="Y1083" s="79"/>
      <c r="Z1083" s="79"/>
      <c r="AA1083" s="79"/>
      <c r="AB1083" s="79"/>
      <c r="AC1083" s="79"/>
      <c r="AD1083" s="79"/>
      <c r="AE1083" s="79"/>
      <c r="AF1083" s="79"/>
      <c r="AG1083" s="79"/>
      <c r="AH1083" s="79"/>
      <c r="AI1083" s="79"/>
      <c r="AJ1083" s="79"/>
      <c r="AK1083" s="79"/>
      <c r="AL1083" s="79"/>
      <c r="AM1083" s="79"/>
      <c r="AN1083" s="79"/>
      <c r="AO1083" s="79"/>
      <c r="AP1083" s="79"/>
      <c r="AQ1083" s="79"/>
    </row>
    <row r="1084" spans="1:43">
      <c r="E1084" s="79"/>
      <c r="F1084" s="79"/>
      <c r="G1084" s="79"/>
      <c r="H1084" s="79"/>
      <c r="I1084" s="79"/>
      <c r="J1084" s="79"/>
      <c r="K1084" s="79"/>
      <c r="L1084" s="79"/>
      <c r="M1084" s="79"/>
      <c r="N1084" s="79"/>
      <c r="O1084" s="79"/>
      <c r="P1084" s="79"/>
      <c r="Q1084" s="79"/>
      <c r="R1084" s="79"/>
      <c r="S1084" s="79"/>
      <c r="T1084" s="79"/>
      <c r="U1084" s="79"/>
      <c r="V1084" s="79"/>
      <c r="W1084" s="79"/>
      <c r="X1084" s="79"/>
      <c r="Y1084" s="79"/>
      <c r="Z1084" s="79"/>
      <c r="AA1084" s="79"/>
      <c r="AB1084" s="79"/>
      <c r="AC1084" s="79"/>
      <c r="AD1084" s="79"/>
      <c r="AE1084" s="79"/>
      <c r="AF1084" s="79"/>
      <c r="AG1084" s="79"/>
      <c r="AH1084" s="79"/>
      <c r="AI1084" s="79"/>
      <c r="AJ1084" s="79"/>
      <c r="AK1084" s="79"/>
      <c r="AL1084" s="79"/>
      <c r="AM1084" s="79"/>
      <c r="AN1084" s="79"/>
      <c r="AO1084" s="79"/>
      <c r="AP1084" s="79"/>
      <c r="AQ1084" s="79"/>
    </row>
    <row r="1085" spans="1:43">
      <c r="E1085" s="79"/>
      <c r="F1085" s="341" t="s">
        <v>585</v>
      </c>
      <c r="G1085" s="341"/>
      <c r="H1085" s="341"/>
      <c r="I1085" s="347" t="s">
        <v>378</v>
      </c>
      <c r="J1085" s="347"/>
      <c r="K1085" s="347"/>
      <c r="L1085" s="347"/>
      <c r="M1085" s="347"/>
      <c r="N1085" s="347"/>
      <c r="O1085" s="347"/>
      <c r="P1085" s="347"/>
      <c r="Q1085" s="347"/>
      <c r="R1085" s="347"/>
      <c r="S1085" s="347"/>
      <c r="T1085" s="347"/>
      <c r="U1085" s="347"/>
      <c r="V1085" s="347"/>
      <c r="W1085" s="347"/>
      <c r="X1085" s="347"/>
      <c r="Y1085" s="347"/>
      <c r="Z1085" s="347"/>
      <c r="AA1085" s="347"/>
      <c r="AB1085" s="347"/>
      <c r="AC1085" s="347"/>
      <c r="AD1085" s="347"/>
      <c r="AE1085" s="347"/>
      <c r="AF1085" s="347"/>
      <c r="AG1085" s="347"/>
      <c r="AH1085" s="347"/>
      <c r="AI1085" s="347"/>
      <c r="AJ1085" s="347"/>
      <c r="AK1085" s="347"/>
      <c r="AL1085" s="347"/>
      <c r="AM1085" s="79"/>
      <c r="AN1085" s="79"/>
      <c r="AO1085" s="79"/>
      <c r="AP1085" s="79"/>
      <c r="AQ1085" s="79"/>
    </row>
    <row r="1086" spans="1:43">
      <c r="E1086" s="79"/>
      <c r="F1086" s="79"/>
      <c r="G1086" s="79"/>
      <c r="H1086" s="79"/>
      <c r="I1086" s="79"/>
      <c r="J1086" s="79"/>
      <c r="K1086" s="79"/>
      <c r="L1086" s="79"/>
      <c r="M1086" s="79"/>
      <c r="N1086" s="79"/>
      <c r="O1086" s="79"/>
      <c r="P1086" s="79"/>
      <c r="Q1086" s="79"/>
      <c r="R1086" s="79"/>
      <c r="S1086" s="79"/>
      <c r="T1086" s="79"/>
      <c r="U1086" s="79"/>
      <c r="V1086" s="79"/>
      <c r="W1086" s="79"/>
      <c r="X1086" s="79"/>
      <c r="Y1086" s="79"/>
      <c r="Z1086" s="79"/>
      <c r="AA1086" s="79"/>
      <c r="AB1086" s="79"/>
      <c r="AC1086" s="79"/>
      <c r="AD1086" s="79"/>
      <c r="AE1086" s="79"/>
      <c r="AF1086" s="79"/>
      <c r="AG1086" s="79"/>
      <c r="AH1086" s="79"/>
      <c r="AI1086" s="79"/>
      <c r="AJ1086" s="79"/>
      <c r="AK1086" s="79"/>
      <c r="AL1086" s="79"/>
      <c r="AM1086" s="79"/>
      <c r="AN1086" s="79"/>
      <c r="AO1086" s="79"/>
      <c r="AP1086" s="79"/>
      <c r="AQ1086" s="79"/>
    </row>
    <row r="1087" spans="1:43">
      <c r="E1087" s="79"/>
      <c r="F1087" s="348" t="s">
        <v>582</v>
      </c>
      <c r="G1087" s="349"/>
      <c r="H1087" s="349"/>
      <c r="I1087" s="349"/>
      <c r="J1087" s="349"/>
      <c r="K1087" s="349"/>
      <c r="L1087" s="349"/>
      <c r="M1087" s="349"/>
      <c r="N1087" s="349"/>
      <c r="O1087" s="349"/>
      <c r="P1087" s="349"/>
      <c r="Q1087" s="349"/>
      <c r="R1087" s="349"/>
      <c r="S1087" s="349"/>
      <c r="T1087" s="349"/>
      <c r="U1087" s="349"/>
      <c r="V1087" s="349"/>
      <c r="W1087" s="349"/>
      <c r="X1087" s="349"/>
      <c r="Y1087" s="349"/>
      <c r="Z1087" s="349"/>
      <c r="AA1087" s="349"/>
      <c r="AB1087" s="349"/>
      <c r="AC1087" s="349"/>
      <c r="AD1087" s="349"/>
      <c r="AE1087" s="349"/>
      <c r="AF1087" s="349"/>
      <c r="AG1087" s="349"/>
      <c r="AH1087" s="349"/>
      <c r="AI1087" s="349"/>
      <c r="AJ1087" s="349"/>
      <c r="AK1087" s="349"/>
      <c r="AL1087" s="349"/>
      <c r="AM1087" s="349"/>
      <c r="AN1087" s="349"/>
      <c r="AO1087" s="349"/>
      <c r="AP1087" s="79"/>
      <c r="AQ1087" s="79"/>
    </row>
    <row r="1088" spans="1:43">
      <c r="E1088" s="79"/>
      <c r="F1088" s="79"/>
      <c r="G1088" s="79"/>
      <c r="H1088" s="79"/>
      <c r="I1088" s="79"/>
      <c r="J1088" s="79"/>
      <c r="K1088" s="79"/>
      <c r="L1088" s="79"/>
      <c r="M1088" s="79"/>
      <c r="N1088" s="79"/>
      <c r="O1088" s="79"/>
      <c r="P1088" s="79"/>
      <c r="Q1088" s="79"/>
      <c r="R1088" s="79"/>
      <c r="S1088" s="79"/>
      <c r="T1088" s="79"/>
      <c r="U1088" s="79"/>
      <c r="V1088" s="79"/>
      <c r="W1088" s="79"/>
      <c r="X1088" s="79"/>
      <c r="Y1088" s="79"/>
      <c r="Z1088" s="79"/>
      <c r="AA1088" s="79"/>
      <c r="AB1088" s="79"/>
      <c r="AC1088" s="79"/>
      <c r="AD1088" s="79"/>
      <c r="AE1088" s="79"/>
      <c r="AF1088" s="79"/>
      <c r="AG1088" s="79"/>
      <c r="AH1088" s="79"/>
      <c r="AI1088" s="79"/>
      <c r="AJ1088" s="79"/>
      <c r="AK1088" s="79"/>
      <c r="AL1088" s="79"/>
      <c r="AM1088" s="79"/>
      <c r="AN1088" s="79"/>
      <c r="AO1088" s="79"/>
      <c r="AP1088" s="79"/>
      <c r="AQ1088" s="79"/>
    </row>
    <row r="1089" spans="1:43">
      <c r="E1089" s="79"/>
      <c r="F1089" s="346" t="s">
        <v>570</v>
      </c>
      <c r="G1089" s="346"/>
      <c r="H1089" s="346"/>
      <c r="I1089" s="346"/>
      <c r="J1089" s="346"/>
      <c r="K1089" s="346"/>
      <c r="L1089" s="346"/>
      <c r="M1089" s="346"/>
      <c r="N1089" s="346"/>
      <c r="O1089" s="346"/>
      <c r="P1089" s="346"/>
      <c r="Q1089" s="346"/>
      <c r="R1089" s="346"/>
      <c r="S1089" s="346"/>
      <c r="T1089" s="346"/>
      <c r="U1089" s="346"/>
      <c r="V1089" s="346"/>
      <c r="W1089" s="346"/>
      <c r="X1089" s="346"/>
      <c r="Y1089" s="346"/>
      <c r="Z1089" s="346"/>
      <c r="AA1089" s="346"/>
      <c r="AB1089" s="346"/>
      <c r="AC1089" s="346"/>
      <c r="AD1089" s="346"/>
      <c r="AE1089" s="346"/>
      <c r="AF1089" s="346"/>
      <c r="AG1089" s="346"/>
      <c r="AH1089" s="346"/>
      <c r="AI1089" s="346"/>
      <c r="AJ1089" s="346"/>
      <c r="AK1089" s="346"/>
      <c r="AL1089" s="346"/>
      <c r="AM1089" s="346"/>
      <c r="AN1089" s="346"/>
      <c r="AO1089" s="346"/>
      <c r="AP1089" s="79"/>
      <c r="AQ1089" s="79"/>
    </row>
    <row r="1090" spans="1:43">
      <c r="E1090" s="79"/>
      <c r="F1090" s="346"/>
      <c r="G1090" s="346"/>
      <c r="H1090" s="346"/>
      <c r="I1090" s="346"/>
      <c r="J1090" s="346"/>
      <c r="K1090" s="346"/>
      <c r="L1090" s="346"/>
      <c r="M1090" s="346"/>
      <c r="N1090" s="346"/>
      <c r="O1090" s="346"/>
      <c r="P1090" s="346"/>
      <c r="Q1090" s="346"/>
      <c r="R1090" s="346"/>
      <c r="S1090" s="346"/>
      <c r="T1090" s="346"/>
      <c r="U1090" s="346"/>
      <c r="V1090" s="346"/>
      <c r="W1090" s="346"/>
      <c r="X1090" s="346"/>
      <c r="Y1090" s="346"/>
      <c r="Z1090" s="346"/>
      <c r="AA1090" s="346"/>
      <c r="AB1090" s="346"/>
      <c r="AC1090" s="346"/>
      <c r="AD1090" s="346"/>
      <c r="AE1090" s="346"/>
      <c r="AF1090" s="346"/>
      <c r="AG1090" s="346"/>
      <c r="AH1090" s="346"/>
      <c r="AI1090" s="346"/>
      <c r="AJ1090" s="346"/>
      <c r="AK1090" s="346"/>
      <c r="AL1090" s="346"/>
      <c r="AM1090" s="346"/>
      <c r="AN1090" s="346"/>
      <c r="AO1090" s="346"/>
      <c r="AP1090" s="79"/>
      <c r="AQ1090" s="79"/>
    </row>
    <row r="1091" spans="1:43">
      <c r="E1091" s="79"/>
      <c r="F1091" s="346"/>
      <c r="G1091" s="346"/>
      <c r="H1091" s="346"/>
      <c r="I1091" s="346"/>
      <c r="J1091" s="346"/>
      <c r="K1091" s="346"/>
      <c r="L1091" s="346"/>
      <c r="M1091" s="346"/>
      <c r="N1091" s="346"/>
      <c r="O1091" s="346"/>
      <c r="P1091" s="346"/>
      <c r="Q1091" s="346"/>
      <c r="R1091" s="346"/>
      <c r="S1091" s="346"/>
      <c r="T1091" s="346"/>
      <c r="U1091" s="346"/>
      <c r="V1091" s="346"/>
      <c r="W1091" s="346"/>
      <c r="X1091" s="346"/>
      <c r="Y1091" s="346"/>
      <c r="Z1091" s="346"/>
      <c r="AA1091" s="346"/>
      <c r="AB1091" s="346"/>
      <c r="AC1091" s="346"/>
      <c r="AD1091" s="346"/>
      <c r="AE1091" s="346"/>
      <c r="AF1091" s="346"/>
      <c r="AG1091" s="346"/>
      <c r="AH1091" s="346"/>
      <c r="AI1091" s="346"/>
      <c r="AJ1091" s="346"/>
      <c r="AK1091" s="346"/>
      <c r="AL1091" s="346"/>
      <c r="AM1091" s="346"/>
      <c r="AN1091" s="346"/>
      <c r="AO1091" s="346"/>
      <c r="AP1091" s="79"/>
      <c r="AQ1091" s="79"/>
    </row>
    <row r="1092" spans="1:43">
      <c r="E1092" s="79"/>
      <c r="F1092" s="346"/>
      <c r="G1092" s="346"/>
      <c r="H1092" s="346"/>
      <c r="I1092" s="346"/>
      <c r="J1092" s="346"/>
      <c r="K1092" s="346"/>
      <c r="L1092" s="346"/>
      <c r="M1092" s="346"/>
      <c r="N1092" s="346"/>
      <c r="O1092" s="346"/>
      <c r="P1092" s="346"/>
      <c r="Q1092" s="346"/>
      <c r="R1092" s="346"/>
      <c r="S1092" s="346"/>
      <c r="T1092" s="346"/>
      <c r="U1092" s="346"/>
      <c r="V1092" s="346"/>
      <c r="W1092" s="346"/>
      <c r="X1092" s="346"/>
      <c r="Y1092" s="346"/>
      <c r="Z1092" s="346"/>
      <c r="AA1092" s="346"/>
      <c r="AB1092" s="346"/>
      <c r="AC1092" s="346"/>
      <c r="AD1092" s="346"/>
      <c r="AE1092" s="346"/>
      <c r="AF1092" s="346"/>
      <c r="AG1092" s="346"/>
      <c r="AH1092" s="346"/>
      <c r="AI1092" s="346"/>
      <c r="AJ1092" s="346"/>
      <c r="AK1092" s="346"/>
      <c r="AL1092" s="346"/>
      <c r="AM1092" s="346"/>
      <c r="AN1092" s="346"/>
      <c r="AO1092" s="346"/>
      <c r="AP1092" s="79"/>
      <c r="AQ1092" s="79"/>
    </row>
    <row r="1093" spans="1:43">
      <c r="E1093" s="79"/>
      <c r="F1093" s="346"/>
      <c r="G1093" s="346"/>
      <c r="H1093" s="346"/>
      <c r="I1093" s="346"/>
      <c r="J1093" s="346"/>
      <c r="K1093" s="346"/>
      <c r="L1093" s="346"/>
      <c r="M1093" s="346"/>
      <c r="N1093" s="346"/>
      <c r="O1093" s="346"/>
      <c r="P1093" s="346"/>
      <c r="Q1093" s="346"/>
      <c r="R1093" s="346"/>
      <c r="S1093" s="346"/>
      <c r="T1093" s="346"/>
      <c r="U1093" s="346"/>
      <c r="V1093" s="346"/>
      <c r="W1093" s="346"/>
      <c r="X1093" s="346"/>
      <c r="Y1093" s="346"/>
      <c r="Z1093" s="346"/>
      <c r="AA1093" s="346"/>
      <c r="AB1093" s="346"/>
      <c r="AC1093" s="346"/>
      <c r="AD1093" s="346"/>
      <c r="AE1093" s="346"/>
      <c r="AF1093" s="346"/>
      <c r="AG1093" s="346"/>
      <c r="AH1093" s="346"/>
      <c r="AI1093" s="346"/>
      <c r="AJ1093" s="346"/>
      <c r="AK1093" s="346"/>
      <c r="AL1093" s="346"/>
      <c r="AM1093" s="346"/>
      <c r="AN1093" s="346"/>
      <c r="AO1093" s="346"/>
      <c r="AP1093" s="79"/>
      <c r="AQ1093" s="79"/>
    </row>
    <row r="1094" spans="1:43">
      <c r="E1094" s="79"/>
      <c r="F1094" s="346"/>
      <c r="G1094" s="346"/>
      <c r="H1094" s="346"/>
      <c r="I1094" s="346"/>
      <c r="J1094" s="346"/>
      <c r="K1094" s="346"/>
      <c r="L1094" s="346"/>
      <c r="M1094" s="346"/>
      <c r="N1094" s="346"/>
      <c r="O1094" s="346"/>
      <c r="P1094" s="346"/>
      <c r="Q1094" s="346"/>
      <c r="R1094" s="346"/>
      <c r="S1094" s="346"/>
      <c r="T1094" s="346"/>
      <c r="U1094" s="346"/>
      <c r="V1094" s="346"/>
      <c r="W1094" s="346"/>
      <c r="X1094" s="346"/>
      <c r="Y1094" s="346"/>
      <c r="Z1094" s="346"/>
      <c r="AA1094" s="346"/>
      <c r="AB1094" s="346"/>
      <c r="AC1094" s="346"/>
      <c r="AD1094" s="346"/>
      <c r="AE1094" s="346"/>
      <c r="AF1094" s="346"/>
      <c r="AG1094" s="346"/>
      <c r="AH1094" s="346"/>
      <c r="AI1094" s="346"/>
      <c r="AJ1094" s="346"/>
      <c r="AK1094" s="346"/>
      <c r="AL1094" s="346"/>
      <c r="AM1094" s="346"/>
      <c r="AN1094" s="346"/>
      <c r="AO1094" s="346"/>
      <c r="AP1094" s="79"/>
      <c r="AQ1094" s="79"/>
    </row>
    <row r="1095" spans="1:43">
      <c r="E1095" s="79"/>
      <c r="F1095" s="94"/>
      <c r="G1095" s="94"/>
      <c r="H1095" s="94"/>
      <c r="I1095" s="94"/>
      <c r="J1095" s="94"/>
      <c r="K1095" s="94"/>
      <c r="L1095" s="94"/>
      <c r="M1095" s="94"/>
      <c r="N1095" s="94"/>
      <c r="O1095" s="94"/>
      <c r="P1095" s="94"/>
      <c r="Q1095" s="94"/>
      <c r="R1095" s="94"/>
      <c r="S1095" s="94"/>
      <c r="T1095" s="94"/>
      <c r="U1095" s="94"/>
      <c r="V1095" s="94"/>
      <c r="W1095" s="94"/>
      <c r="X1095" s="94"/>
      <c r="Y1095" s="94"/>
      <c r="Z1095" s="94"/>
      <c r="AA1095" s="94"/>
      <c r="AB1095" s="94"/>
      <c r="AC1095" s="94"/>
      <c r="AD1095" s="94"/>
      <c r="AE1095" s="94"/>
      <c r="AF1095" s="94"/>
      <c r="AG1095" s="94"/>
      <c r="AH1095" s="94"/>
      <c r="AI1095" s="94"/>
      <c r="AJ1095" s="94"/>
      <c r="AK1095" s="94"/>
      <c r="AL1095" s="94"/>
      <c r="AM1095" s="94"/>
      <c r="AN1095" s="94"/>
      <c r="AO1095" s="94"/>
      <c r="AP1095" s="79"/>
      <c r="AQ1095" s="79"/>
    </row>
    <row r="1096" spans="1:43">
      <c r="E1096" s="79"/>
      <c r="F1096" s="94"/>
      <c r="G1096" s="94"/>
      <c r="H1096" s="94"/>
      <c r="I1096" s="94"/>
      <c r="J1096" s="94"/>
      <c r="K1096" s="94"/>
      <c r="L1096" s="94"/>
      <c r="M1096" s="94"/>
      <c r="N1096" s="94"/>
      <c r="O1096" s="94"/>
      <c r="P1096" s="94"/>
      <c r="Q1096" s="94"/>
      <c r="R1096" s="94"/>
      <c r="S1096" s="94"/>
      <c r="T1096" s="94"/>
      <c r="U1096" s="94"/>
      <c r="V1096" s="94"/>
      <c r="W1096" s="94"/>
      <c r="X1096" s="94"/>
      <c r="Y1096" s="94"/>
      <c r="Z1096" s="94"/>
      <c r="AA1096" s="94"/>
      <c r="AB1096" s="94"/>
      <c r="AC1096" s="94"/>
      <c r="AD1096" s="94"/>
      <c r="AE1096" s="94"/>
      <c r="AF1096" s="94"/>
      <c r="AG1096" s="94"/>
      <c r="AH1096" s="94"/>
      <c r="AI1096" s="94"/>
      <c r="AJ1096" s="94"/>
      <c r="AK1096" s="94"/>
      <c r="AL1096" s="94"/>
      <c r="AM1096" s="94"/>
      <c r="AN1096" s="94"/>
      <c r="AO1096" s="94"/>
      <c r="AP1096" s="79"/>
      <c r="AQ1096" s="79"/>
    </row>
    <row r="1097" spans="1:43">
      <c r="E1097" s="79"/>
      <c r="F1097" s="345" t="s">
        <v>571</v>
      </c>
      <c r="G1097" s="345"/>
      <c r="H1097" s="345"/>
      <c r="I1097" s="345"/>
      <c r="J1097" s="345"/>
      <c r="K1097" s="345"/>
      <c r="L1097" s="345"/>
      <c r="M1097" s="345"/>
      <c r="N1097" s="345"/>
      <c r="O1097" s="345"/>
      <c r="P1097" s="345"/>
      <c r="Q1097" s="345"/>
      <c r="R1097" s="345"/>
      <c r="S1097" s="345"/>
      <c r="T1097" s="345"/>
      <c r="U1097" s="345"/>
      <c r="V1097" s="345"/>
      <c r="W1097" s="345"/>
      <c r="X1097" s="345"/>
      <c r="Y1097" s="345"/>
      <c r="Z1097" s="345"/>
      <c r="AA1097" s="345"/>
      <c r="AB1097" s="345"/>
      <c r="AC1097" s="345"/>
      <c r="AD1097" s="345"/>
      <c r="AE1097" s="345"/>
      <c r="AF1097" s="345"/>
      <c r="AG1097" s="345"/>
      <c r="AH1097" s="345"/>
      <c r="AI1097" s="345"/>
      <c r="AJ1097" s="345"/>
      <c r="AK1097" s="345"/>
      <c r="AL1097" s="345"/>
      <c r="AM1097" s="345"/>
      <c r="AN1097" s="345"/>
      <c r="AO1097" s="345"/>
      <c r="AP1097" s="79"/>
      <c r="AQ1097" s="79"/>
    </row>
    <row r="1098" spans="1:43">
      <c r="E1098" s="79"/>
      <c r="F1098" s="345"/>
      <c r="G1098" s="345"/>
      <c r="H1098" s="345"/>
      <c r="I1098" s="345"/>
      <c r="J1098" s="345"/>
      <c r="K1098" s="345"/>
      <c r="L1098" s="345"/>
      <c r="M1098" s="345"/>
      <c r="N1098" s="345"/>
      <c r="O1098" s="345"/>
      <c r="P1098" s="345"/>
      <c r="Q1098" s="345"/>
      <c r="R1098" s="345"/>
      <c r="S1098" s="345"/>
      <c r="T1098" s="345"/>
      <c r="U1098" s="345"/>
      <c r="V1098" s="345"/>
      <c r="W1098" s="345"/>
      <c r="X1098" s="345"/>
      <c r="Y1098" s="345"/>
      <c r="Z1098" s="345"/>
      <c r="AA1098" s="345"/>
      <c r="AB1098" s="345"/>
      <c r="AC1098" s="345"/>
      <c r="AD1098" s="345"/>
      <c r="AE1098" s="345"/>
      <c r="AF1098" s="345"/>
      <c r="AG1098" s="345"/>
      <c r="AH1098" s="345"/>
      <c r="AI1098" s="345"/>
      <c r="AJ1098" s="345"/>
      <c r="AK1098" s="345"/>
      <c r="AL1098" s="345"/>
      <c r="AM1098" s="345"/>
      <c r="AN1098" s="345"/>
      <c r="AO1098" s="345"/>
      <c r="AP1098" s="79"/>
      <c r="AQ1098" s="79"/>
    </row>
    <row r="1099" spans="1:43">
      <c r="E1099" s="79"/>
      <c r="F1099" s="345"/>
      <c r="G1099" s="345"/>
      <c r="H1099" s="345"/>
      <c r="I1099" s="345"/>
      <c r="J1099" s="345"/>
      <c r="K1099" s="345"/>
      <c r="L1099" s="345"/>
      <c r="M1099" s="345"/>
      <c r="N1099" s="345"/>
      <c r="O1099" s="345"/>
      <c r="P1099" s="345"/>
      <c r="Q1099" s="345"/>
      <c r="R1099" s="345"/>
      <c r="S1099" s="345"/>
      <c r="T1099" s="345"/>
      <c r="U1099" s="345"/>
      <c r="V1099" s="345"/>
      <c r="W1099" s="345"/>
      <c r="X1099" s="345"/>
      <c r="Y1099" s="345"/>
      <c r="Z1099" s="345"/>
      <c r="AA1099" s="345"/>
      <c r="AB1099" s="345"/>
      <c r="AC1099" s="345"/>
      <c r="AD1099" s="345"/>
      <c r="AE1099" s="345"/>
      <c r="AF1099" s="345"/>
      <c r="AG1099" s="345"/>
      <c r="AH1099" s="345"/>
      <c r="AI1099" s="345"/>
      <c r="AJ1099" s="345"/>
      <c r="AK1099" s="345"/>
      <c r="AL1099" s="345"/>
      <c r="AM1099" s="345"/>
      <c r="AN1099" s="345"/>
      <c r="AO1099" s="345"/>
      <c r="AP1099" s="79"/>
      <c r="AQ1099" s="79"/>
    </row>
    <row r="1100" spans="1:43">
      <c r="E1100" s="79"/>
      <c r="F1100" s="95"/>
      <c r="G1100" s="95"/>
      <c r="H1100" s="95"/>
      <c r="I1100" s="95"/>
      <c r="J1100" s="95"/>
      <c r="K1100" s="95"/>
      <c r="L1100" s="95"/>
      <c r="M1100" s="95"/>
      <c r="N1100" s="95"/>
      <c r="O1100" s="95"/>
      <c r="P1100" s="95"/>
      <c r="Q1100" s="95"/>
      <c r="R1100" s="95"/>
      <c r="S1100" s="95"/>
      <c r="T1100" s="95"/>
      <c r="U1100" s="95"/>
      <c r="V1100" s="95"/>
      <c r="W1100" s="95"/>
      <c r="X1100" s="95"/>
      <c r="Y1100" s="95"/>
      <c r="Z1100" s="95"/>
      <c r="AA1100" s="95"/>
      <c r="AB1100" s="95"/>
      <c r="AC1100" s="95"/>
      <c r="AD1100" s="95"/>
      <c r="AE1100" s="95"/>
      <c r="AF1100" s="95"/>
      <c r="AG1100" s="95"/>
      <c r="AH1100" s="95"/>
      <c r="AI1100" s="95"/>
      <c r="AJ1100" s="95"/>
      <c r="AK1100" s="95"/>
      <c r="AL1100" s="95"/>
      <c r="AM1100" s="95"/>
      <c r="AN1100" s="95"/>
      <c r="AO1100" s="95"/>
      <c r="AP1100" s="79"/>
      <c r="AQ1100" s="79"/>
    </row>
    <row r="1101" spans="1:43">
      <c r="E1101" s="79"/>
      <c r="F1101" s="95"/>
      <c r="G1101" s="95"/>
      <c r="H1101" s="95"/>
      <c r="I1101" s="95"/>
      <c r="J1101" s="95"/>
      <c r="K1101" s="95"/>
      <c r="L1101" s="95"/>
      <c r="M1101" s="95"/>
      <c r="N1101" s="95"/>
      <c r="O1101" s="95"/>
      <c r="P1101" s="95"/>
      <c r="Q1101" s="95"/>
      <c r="R1101" s="95"/>
      <c r="S1101" s="95"/>
      <c r="T1101" s="95"/>
      <c r="U1101" s="95"/>
      <c r="V1101" s="95"/>
      <c r="W1101" s="95"/>
      <c r="X1101" s="95"/>
      <c r="Y1101" s="95"/>
      <c r="Z1101" s="95"/>
      <c r="AA1101" s="95"/>
      <c r="AB1101" s="95"/>
      <c r="AC1101" s="95"/>
      <c r="AD1101" s="95"/>
      <c r="AE1101" s="95"/>
      <c r="AF1101" s="95"/>
      <c r="AG1101" s="95"/>
      <c r="AH1101" s="95"/>
      <c r="AI1101" s="95"/>
      <c r="AJ1101" s="95"/>
      <c r="AK1101" s="95"/>
      <c r="AL1101" s="95"/>
      <c r="AM1101" s="95"/>
      <c r="AN1101" s="95"/>
      <c r="AO1101" s="95"/>
      <c r="AP1101" s="79"/>
      <c r="AQ1101" s="79"/>
    </row>
    <row r="1102" spans="1:43">
      <c r="E1102" s="79"/>
      <c r="F1102" s="95"/>
      <c r="G1102" s="95"/>
      <c r="H1102" s="95"/>
      <c r="I1102" s="95"/>
      <c r="J1102" s="95"/>
      <c r="K1102" s="95"/>
      <c r="L1102" s="95"/>
      <c r="M1102" s="95"/>
      <c r="N1102" s="95"/>
      <c r="O1102" s="95"/>
      <c r="P1102" s="95"/>
      <c r="Q1102" s="95"/>
      <c r="R1102" s="95"/>
      <c r="S1102" s="95"/>
      <c r="T1102" s="95"/>
      <c r="U1102" s="95"/>
      <c r="V1102" s="95"/>
      <c r="W1102" s="95"/>
      <c r="X1102" s="95"/>
      <c r="Y1102" s="95"/>
      <c r="Z1102" s="95"/>
      <c r="AA1102" s="95"/>
      <c r="AB1102" s="95"/>
      <c r="AC1102" s="95"/>
      <c r="AD1102" s="95"/>
      <c r="AE1102" s="95"/>
      <c r="AF1102" s="95"/>
      <c r="AG1102" s="95"/>
      <c r="AH1102" s="95"/>
      <c r="AI1102" s="95"/>
      <c r="AJ1102" s="95"/>
      <c r="AK1102" s="95"/>
      <c r="AL1102" s="95"/>
      <c r="AM1102" s="95"/>
      <c r="AN1102" s="95"/>
      <c r="AO1102" s="95"/>
      <c r="AP1102" s="79"/>
      <c r="AQ1102" s="79"/>
    </row>
    <row r="1103" spans="1:43">
      <c r="E1103" s="96"/>
      <c r="F1103" s="96"/>
      <c r="G1103" s="96"/>
      <c r="H1103" s="96"/>
      <c r="I1103" s="96"/>
      <c r="J1103" s="96"/>
      <c r="K1103" s="96"/>
      <c r="L1103" s="96"/>
      <c r="M1103" s="96"/>
      <c r="N1103" s="96"/>
      <c r="O1103" s="96"/>
      <c r="P1103" s="96"/>
      <c r="Q1103" s="96"/>
      <c r="R1103" s="96"/>
      <c r="S1103" s="96"/>
      <c r="T1103" s="96"/>
      <c r="U1103" s="96"/>
      <c r="V1103" s="96"/>
      <c r="W1103" s="96"/>
      <c r="X1103" s="96"/>
      <c r="Y1103" s="96"/>
      <c r="Z1103" s="96"/>
      <c r="AA1103" s="96"/>
      <c r="AB1103" s="96"/>
      <c r="AC1103" s="96"/>
      <c r="AD1103" s="96"/>
      <c r="AE1103" s="96"/>
      <c r="AF1103" s="96"/>
      <c r="AG1103" s="96"/>
      <c r="AH1103" s="96"/>
      <c r="AI1103" s="96"/>
      <c r="AJ1103" s="96"/>
      <c r="AK1103" s="96"/>
      <c r="AL1103" s="96"/>
      <c r="AM1103" s="96"/>
      <c r="AN1103" s="96"/>
      <c r="AO1103" s="96"/>
      <c r="AP1103" s="96"/>
      <c r="AQ1103" s="96"/>
    </row>
    <row r="1104" spans="1:43">
      <c r="A1104" s="3"/>
      <c r="B1104" s="3"/>
      <c r="C1104" s="3"/>
      <c r="D1104" s="3"/>
      <c r="F1104" s="334" t="s">
        <v>6</v>
      </c>
      <c r="G1104" s="334"/>
      <c r="H1104" s="243" t="s">
        <v>379</v>
      </c>
      <c r="I1104" s="243"/>
      <c r="J1104" s="243"/>
      <c r="K1104" s="243"/>
      <c r="L1104" s="243"/>
      <c r="M1104" s="243"/>
      <c r="N1104" s="243"/>
      <c r="O1104" s="243"/>
      <c r="P1104" s="243"/>
      <c r="Q1104" s="243"/>
      <c r="R1104" s="243"/>
      <c r="S1104" s="243"/>
      <c r="T1104" s="243"/>
      <c r="U1104" s="243"/>
      <c r="V1104" s="243"/>
      <c r="W1104" s="243"/>
      <c r="X1104" s="243"/>
      <c r="Y1104" s="243"/>
      <c r="Z1104" s="243"/>
      <c r="AA1104" s="243"/>
      <c r="AB1104" s="243"/>
      <c r="AC1104" s="243"/>
      <c r="AD1104" s="243"/>
      <c r="AE1104" s="243"/>
      <c r="AF1104" s="243"/>
      <c r="AG1104" s="243"/>
      <c r="AH1104" s="243"/>
      <c r="AI1104" s="243"/>
      <c r="AJ1104" s="243"/>
      <c r="AK1104" s="243"/>
      <c r="AL1104" s="243"/>
      <c r="AM1104" s="243"/>
      <c r="AN1104" s="243"/>
      <c r="AO1104" s="243"/>
      <c r="AP1104" s="243"/>
      <c r="AQ1104" s="243"/>
    </row>
    <row r="1106" spans="1:56">
      <c r="A1106" s="3"/>
      <c r="B1106" s="3"/>
      <c r="C1106" s="3"/>
      <c r="D1106" s="3"/>
      <c r="F1106" s="252" t="s">
        <v>572</v>
      </c>
      <c r="G1106" s="252"/>
      <c r="H1106" s="252"/>
      <c r="I1106" s="252"/>
      <c r="J1106" s="252"/>
      <c r="K1106" s="252"/>
      <c r="L1106" s="252"/>
      <c r="M1106" s="252"/>
      <c r="N1106" s="252"/>
      <c r="O1106" s="252"/>
      <c r="P1106" s="252"/>
      <c r="Q1106" s="252"/>
      <c r="R1106" s="252"/>
      <c r="S1106" s="252"/>
      <c r="T1106" s="252"/>
      <c r="U1106" s="252"/>
      <c r="V1106" s="252"/>
      <c r="W1106" s="252"/>
      <c r="X1106" s="252"/>
      <c r="Y1106" s="252"/>
      <c r="Z1106" s="252"/>
      <c r="AA1106" s="252"/>
      <c r="AB1106" s="252"/>
      <c r="AC1106" s="252"/>
      <c r="AD1106" s="252"/>
      <c r="AE1106" s="252"/>
      <c r="AF1106" s="252"/>
      <c r="AG1106" s="252"/>
      <c r="AH1106" s="252"/>
      <c r="AI1106" s="252"/>
      <c r="AJ1106" s="252"/>
      <c r="AK1106" s="252"/>
      <c r="AL1106" s="252"/>
      <c r="AM1106" s="252"/>
      <c r="AN1106" s="252"/>
      <c r="AO1106" s="252"/>
      <c r="AP1106" s="252"/>
      <c r="AQ1106" s="252"/>
    </row>
    <row r="1107" spans="1:56">
      <c r="A1107" s="3"/>
      <c r="B1107" s="3"/>
      <c r="C1107" s="3"/>
      <c r="D1107" s="3"/>
      <c r="F1107" s="343"/>
      <c r="G1107" s="343"/>
      <c r="H1107" s="343"/>
      <c r="I1107" s="343"/>
      <c r="J1107" s="343"/>
      <c r="K1107" s="343"/>
      <c r="L1107" s="343"/>
      <c r="M1107" s="343"/>
      <c r="N1107" s="343"/>
      <c r="O1107" s="343"/>
      <c r="P1107" s="343"/>
      <c r="Q1107" s="343"/>
      <c r="R1107" s="343"/>
      <c r="S1107" s="343"/>
      <c r="T1107" s="343"/>
      <c r="U1107" s="343"/>
      <c r="V1107" s="343"/>
      <c r="W1107" s="343"/>
      <c r="X1107" s="343"/>
      <c r="Y1107" s="343"/>
      <c r="Z1107" s="343"/>
      <c r="AA1107" s="343"/>
      <c r="AB1107" s="343"/>
      <c r="AC1107" s="343"/>
      <c r="AD1107" s="343"/>
      <c r="AE1107" s="343"/>
      <c r="AF1107" s="343"/>
      <c r="AG1107" s="343"/>
      <c r="AH1107" s="343"/>
      <c r="AI1107" s="343"/>
      <c r="AJ1107" s="343"/>
      <c r="AK1107" s="343"/>
      <c r="AL1107" s="343"/>
      <c r="AM1107" s="343"/>
      <c r="AN1107" s="343"/>
      <c r="AO1107" s="343"/>
      <c r="AP1107" s="343"/>
      <c r="AQ1107" s="343"/>
    </row>
    <row r="1108" spans="1:56" ht="15">
      <c r="A1108" s="3"/>
      <c r="B1108" s="58"/>
      <c r="C1108" s="58"/>
      <c r="D1108" s="58"/>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c r="AN1108" s="97"/>
      <c r="AO1108" s="97"/>
      <c r="AP1108" s="97"/>
      <c r="AQ1108" s="97"/>
    </row>
    <row r="1109" spans="1:56">
      <c r="A1109" s="3"/>
      <c r="B1109" s="58"/>
      <c r="C1109" s="58"/>
      <c r="D1109" s="58"/>
      <c r="AG1109" s="248">
        <v>2018</v>
      </c>
      <c r="AH1109" s="248"/>
      <c r="AI1109" s="248"/>
      <c r="AJ1109" s="248"/>
      <c r="AK1109" s="248"/>
      <c r="AM1109" s="247"/>
      <c r="AN1109" s="247"/>
      <c r="AO1109" s="247"/>
      <c r="AP1109" s="247"/>
      <c r="AQ1109" s="247"/>
    </row>
    <row r="1110" spans="1:56">
      <c r="A1110" s="3"/>
      <c r="B1110" s="58"/>
      <c r="C1110" s="58"/>
      <c r="D1110" s="58"/>
      <c r="F1110" s="215" t="s">
        <v>380</v>
      </c>
      <c r="G1110" s="215"/>
      <c r="H1110" s="215"/>
      <c r="I1110" s="215"/>
      <c r="J1110" s="215"/>
      <c r="K1110" s="215"/>
      <c r="L1110" s="215"/>
      <c r="M1110" s="215"/>
      <c r="N1110" s="215"/>
      <c r="O1110" s="215"/>
      <c r="P1110" s="215"/>
      <c r="Q1110" s="215"/>
      <c r="R1110" s="215"/>
      <c r="S1110" s="215"/>
      <c r="T1110" s="215"/>
      <c r="U1110" s="215"/>
      <c r="V1110" s="215"/>
      <c r="W1110" s="215"/>
      <c r="X1110" s="215"/>
      <c r="Y1110" s="215"/>
      <c r="AG1110" s="220">
        <v>462</v>
      </c>
      <c r="AH1110" s="220"/>
      <c r="AI1110" s="220"/>
      <c r="AJ1110" s="220"/>
      <c r="AK1110" s="220"/>
      <c r="AL1110" s="25"/>
      <c r="AM1110" s="220"/>
      <c r="AN1110" s="220"/>
      <c r="AO1110" s="220"/>
      <c r="AP1110" s="220"/>
      <c r="AQ1110" s="220"/>
      <c r="BA1110" s="3" t="s">
        <v>324</v>
      </c>
      <c r="BB1110" s="3" t="s">
        <v>341</v>
      </c>
      <c r="BC1110" s="3" t="s">
        <v>381</v>
      </c>
      <c r="BD1110" s="3" t="s">
        <v>382</v>
      </c>
    </row>
    <row r="1111" spans="1:56">
      <c r="A1111" s="3"/>
      <c r="B1111" s="58"/>
      <c r="C1111" s="58"/>
      <c r="D1111" s="58"/>
      <c r="F1111" s="215" t="s">
        <v>383</v>
      </c>
      <c r="G1111" s="215"/>
      <c r="H1111" s="215"/>
      <c r="I1111" s="215"/>
      <c r="J1111" s="215"/>
      <c r="K1111" s="215"/>
      <c r="L1111" s="215"/>
      <c r="M1111" s="215"/>
      <c r="N1111" s="215"/>
      <c r="O1111" s="215"/>
      <c r="P1111" s="215"/>
      <c r="Q1111" s="215"/>
      <c r="R1111" s="215"/>
      <c r="S1111" s="215"/>
      <c r="T1111" s="215"/>
      <c r="U1111" s="215"/>
      <c r="V1111" s="215"/>
      <c r="W1111" s="215"/>
      <c r="X1111" s="215"/>
      <c r="Y1111" s="215"/>
      <c r="AG1111" s="220">
        <v>131</v>
      </c>
      <c r="AH1111" s="220"/>
      <c r="AI1111" s="220"/>
      <c r="AJ1111" s="220"/>
      <c r="AK1111" s="220"/>
      <c r="AL1111" s="25"/>
      <c r="AM1111" s="220"/>
      <c r="AN1111" s="220"/>
      <c r="AO1111" s="220"/>
      <c r="AP1111" s="220"/>
      <c r="AQ1111" s="220"/>
      <c r="BA1111" s="3" t="s">
        <v>325</v>
      </c>
      <c r="BB1111" s="3" t="s">
        <v>343</v>
      </c>
      <c r="BC1111" s="3" t="s">
        <v>384</v>
      </c>
    </row>
    <row r="1112" spans="1:56">
      <c r="A1112" s="3"/>
      <c r="B1112" s="58"/>
      <c r="C1112" s="58"/>
      <c r="D1112" s="58"/>
      <c r="F1112" s="215" t="s">
        <v>385</v>
      </c>
      <c r="G1112" s="215"/>
      <c r="H1112" s="215"/>
      <c r="I1112" s="215"/>
      <c r="J1112" s="215"/>
      <c r="K1112" s="215"/>
      <c r="L1112" s="215"/>
      <c r="M1112" s="215"/>
      <c r="N1112" s="215"/>
      <c r="O1112" s="215"/>
      <c r="P1112" s="215"/>
      <c r="Q1112" s="215"/>
      <c r="R1112" s="215"/>
      <c r="S1112" s="215"/>
      <c r="T1112" s="215"/>
      <c r="U1112" s="215"/>
      <c r="V1112" s="215"/>
      <c r="W1112" s="215"/>
      <c r="X1112" s="215"/>
      <c r="Y1112" s="215"/>
      <c r="AG1112" s="220">
        <v>42</v>
      </c>
      <c r="AH1112" s="220"/>
      <c r="AI1112" s="220"/>
      <c r="AJ1112" s="220"/>
      <c r="AK1112" s="220"/>
      <c r="AL1112" s="25"/>
      <c r="AM1112" s="220"/>
      <c r="AN1112" s="220"/>
      <c r="AO1112" s="220"/>
      <c r="AP1112" s="220"/>
      <c r="AQ1112" s="220"/>
      <c r="BA1112" s="3" t="s">
        <v>326</v>
      </c>
      <c r="BB1112" s="3" t="s">
        <v>342</v>
      </c>
    </row>
    <row r="1113" spans="1:56">
      <c r="A1113" s="3"/>
      <c r="B1113" s="58"/>
      <c r="C1113" s="58"/>
      <c r="D1113" s="58"/>
      <c r="AG1113" s="340">
        <f>SUBTOTAL(9,AG1110:AK1112)</f>
        <v>635</v>
      </c>
      <c r="AH1113" s="340"/>
      <c r="AI1113" s="340"/>
      <c r="AJ1113" s="340"/>
      <c r="AK1113" s="340"/>
      <c r="AL1113" s="25"/>
      <c r="AM1113" s="339"/>
      <c r="AN1113" s="339"/>
      <c r="AO1113" s="339"/>
      <c r="AP1113" s="339"/>
      <c r="AQ1113" s="339"/>
    </row>
    <row r="1114" spans="1:56">
      <c r="A1114" s="3"/>
      <c r="B1114" s="58"/>
      <c r="C1114" s="58"/>
      <c r="D1114" s="58"/>
      <c r="AG1114" s="89"/>
      <c r="AH1114" s="89"/>
      <c r="AI1114" s="89"/>
      <c r="AJ1114" s="89"/>
      <c r="AK1114" s="89"/>
      <c r="AL1114" s="25"/>
      <c r="AM1114" s="89"/>
      <c r="AN1114" s="89"/>
      <c r="AO1114" s="89"/>
      <c r="AP1114" s="89"/>
      <c r="AQ1114" s="89"/>
    </row>
    <row r="1115" spans="1:56">
      <c r="A1115" s="3"/>
      <c r="B1115" s="58"/>
      <c r="C1115" s="58"/>
      <c r="D1115" s="58"/>
      <c r="AG1115" s="89"/>
      <c r="AH1115" s="89"/>
      <c r="AI1115" s="89"/>
      <c r="AJ1115" s="89"/>
      <c r="AK1115" s="89"/>
      <c r="AL1115" s="25"/>
      <c r="AM1115" s="89"/>
      <c r="AN1115" s="89"/>
      <c r="AO1115" s="89"/>
      <c r="AP1115" s="89"/>
      <c r="AQ1115" s="89"/>
    </row>
    <row r="1116" spans="1:56">
      <c r="A1116" s="3"/>
      <c r="B1116" s="58"/>
      <c r="C1116" s="58"/>
      <c r="D1116" s="58"/>
      <c r="AG1116" s="248">
        <v>2018</v>
      </c>
      <c r="AH1116" s="248"/>
      <c r="AI1116" s="248"/>
      <c r="AJ1116" s="248"/>
      <c r="AK1116" s="248"/>
      <c r="AM1116" s="247"/>
      <c r="AN1116" s="247"/>
      <c r="AO1116" s="247"/>
      <c r="AP1116" s="247"/>
      <c r="AQ1116" s="247"/>
    </row>
    <row r="1117" spans="1:56" ht="12.75" customHeight="1">
      <c r="A1117" s="3"/>
      <c r="B1117" s="58"/>
      <c r="C1117" s="58"/>
      <c r="D1117" s="58"/>
      <c r="F1117" s="328" t="s">
        <v>386</v>
      </c>
      <c r="G1117" s="328"/>
      <c r="H1117" s="328"/>
      <c r="I1117" s="328"/>
      <c r="J1117" s="328"/>
      <c r="K1117" s="328"/>
      <c r="L1117" s="328"/>
      <c r="M1117" s="328"/>
      <c r="N1117" s="328"/>
      <c r="O1117" s="328"/>
      <c r="P1117" s="328"/>
      <c r="Q1117" s="328"/>
      <c r="R1117" s="328"/>
      <c r="S1117" s="328"/>
      <c r="T1117" s="328"/>
      <c r="U1117" s="328"/>
      <c r="V1117" s="328"/>
      <c r="W1117" s="328"/>
      <c r="X1117" s="328"/>
      <c r="Y1117" s="328"/>
      <c r="AG1117" s="80"/>
      <c r="AH1117" s="80"/>
      <c r="AI1117" s="80"/>
      <c r="AJ1117" s="80"/>
      <c r="AK1117" s="80"/>
      <c r="AM1117" s="80"/>
      <c r="AN1117" s="80"/>
      <c r="AO1117" s="80"/>
      <c r="AP1117" s="80"/>
      <c r="AQ1117" s="80"/>
    </row>
    <row r="1118" spans="1:56">
      <c r="A1118" s="3"/>
      <c r="B1118" s="58"/>
      <c r="C1118" s="58"/>
      <c r="D1118" s="58"/>
      <c r="F1118" s="328"/>
      <c r="G1118" s="328"/>
      <c r="H1118" s="328"/>
      <c r="I1118" s="328"/>
      <c r="J1118" s="328"/>
      <c r="K1118" s="328"/>
      <c r="L1118" s="328"/>
      <c r="M1118" s="328"/>
      <c r="N1118" s="328"/>
      <c r="O1118" s="328"/>
      <c r="P1118" s="328"/>
      <c r="Q1118" s="328"/>
      <c r="R1118" s="328"/>
      <c r="S1118" s="328"/>
      <c r="T1118" s="328"/>
      <c r="U1118" s="328"/>
      <c r="V1118" s="328"/>
      <c r="W1118" s="328"/>
      <c r="X1118" s="328"/>
      <c r="Y1118" s="328"/>
      <c r="AG1118" s="220">
        <v>365</v>
      </c>
      <c r="AH1118" s="220"/>
      <c r="AI1118" s="220"/>
      <c r="AJ1118" s="220"/>
      <c r="AK1118" s="220"/>
      <c r="AL1118" s="25"/>
      <c r="AM1118" s="220"/>
      <c r="AN1118" s="220"/>
      <c r="AO1118" s="220"/>
      <c r="AP1118" s="220"/>
      <c r="AQ1118" s="220"/>
      <c r="BA1118" s="3" t="s">
        <v>324</v>
      </c>
      <c r="BB1118" s="3" t="s">
        <v>325</v>
      </c>
      <c r="BC1118" s="3" t="s">
        <v>326</v>
      </c>
    </row>
    <row r="1119" spans="1:56">
      <c r="A1119" s="3"/>
      <c r="B1119" s="58"/>
      <c r="C1119" s="58"/>
      <c r="D1119" s="58"/>
      <c r="F1119" s="328" t="s">
        <v>387</v>
      </c>
      <c r="G1119" s="328"/>
      <c r="H1119" s="328"/>
      <c r="I1119" s="328"/>
      <c r="J1119" s="328"/>
      <c r="K1119" s="328"/>
      <c r="L1119" s="328"/>
      <c r="M1119" s="328"/>
      <c r="N1119" s="328"/>
      <c r="O1119" s="328"/>
      <c r="P1119" s="328"/>
      <c r="Q1119" s="328"/>
      <c r="R1119" s="328"/>
      <c r="S1119" s="328"/>
      <c r="T1119" s="328"/>
      <c r="U1119" s="328"/>
      <c r="V1119" s="328"/>
      <c r="W1119" s="328"/>
      <c r="X1119" s="328"/>
      <c r="Y1119" s="328"/>
      <c r="AG1119" s="98"/>
      <c r="AH1119" s="98"/>
      <c r="AI1119" s="98"/>
      <c r="AJ1119" s="98"/>
      <c r="AK1119" s="98"/>
      <c r="AL1119" s="25"/>
      <c r="AM1119" s="98"/>
      <c r="AN1119" s="98"/>
      <c r="AO1119" s="98"/>
      <c r="AP1119" s="98"/>
      <c r="AQ1119" s="98"/>
    </row>
    <row r="1120" spans="1:56">
      <c r="A1120" s="3"/>
      <c r="B1120" s="58"/>
      <c r="C1120" s="58"/>
      <c r="D1120" s="58"/>
      <c r="F1120" s="328"/>
      <c r="G1120" s="328"/>
      <c r="H1120" s="328"/>
      <c r="I1120" s="328"/>
      <c r="J1120" s="328"/>
      <c r="K1120" s="328"/>
      <c r="L1120" s="328"/>
      <c r="M1120" s="328"/>
      <c r="N1120" s="328"/>
      <c r="O1120" s="328"/>
      <c r="P1120" s="328"/>
      <c r="Q1120" s="328"/>
      <c r="R1120" s="328"/>
      <c r="S1120" s="328"/>
      <c r="T1120" s="328"/>
      <c r="U1120" s="328"/>
      <c r="V1120" s="328"/>
      <c r="W1120" s="328"/>
      <c r="X1120" s="328"/>
      <c r="Y1120" s="328"/>
      <c r="AG1120" s="220">
        <v>97</v>
      </c>
      <c r="AH1120" s="220"/>
      <c r="AI1120" s="220"/>
      <c r="AJ1120" s="220"/>
      <c r="AK1120" s="220"/>
      <c r="AL1120" s="25"/>
      <c r="AM1120" s="220"/>
      <c r="AN1120" s="220"/>
      <c r="AO1120" s="220"/>
      <c r="AP1120" s="220"/>
      <c r="AQ1120" s="220"/>
      <c r="BA1120" s="3" t="s">
        <v>341</v>
      </c>
      <c r="BB1120" s="3" t="s">
        <v>343</v>
      </c>
      <c r="BC1120" s="3" t="s">
        <v>342</v>
      </c>
    </row>
    <row r="1121" spans="1:43" ht="13.5" thickBot="1">
      <c r="A1121" s="3"/>
      <c r="B1121" s="58"/>
      <c r="C1121" s="58"/>
      <c r="D1121" s="58"/>
      <c r="AG1121" s="338">
        <f>SUBTOTAL(9,AG1118:AK1120)</f>
        <v>462</v>
      </c>
      <c r="AH1121" s="338"/>
      <c r="AI1121" s="338"/>
      <c r="AJ1121" s="338"/>
      <c r="AK1121" s="338"/>
      <c r="AL1121" s="25"/>
      <c r="AM1121" s="339"/>
      <c r="AN1121" s="339"/>
      <c r="AO1121" s="339"/>
      <c r="AP1121" s="339"/>
      <c r="AQ1121" s="339"/>
    </row>
    <row r="1122" spans="1:43" ht="13.5" thickTop="1">
      <c r="A1122" s="3"/>
      <c r="B1122" s="58"/>
      <c r="C1122" s="58"/>
      <c r="D1122" s="58"/>
      <c r="AG1122" s="89"/>
      <c r="AH1122" s="89"/>
      <c r="AI1122" s="89"/>
      <c r="AJ1122" s="89"/>
      <c r="AK1122" s="89"/>
      <c r="AL1122" s="25"/>
      <c r="AM1122" s="89"/>
      <c r="AN1122" s="89"/>
      <c r="AO1122" s="89"/>
      <c r="AP1122" s="89"/>
      <c r="AQ1122" s="89"/>
    </row>
    <row r="1123" spans="1:43">
      <c r="A1123" s="3"/>
      <c r="B1123" s="58"/>
      <c r="C1123" s="58"/>
      <c r="D1123" s="58"/>
      <c r="F1123" s="215" t="s">
        <v>388</v>
      </c>
      <c r="G1123" s="215"/>
      <c r="H1123" s="215"/>
      <c r="I1123" s="215"/>
      <c r="J1123" s="215"/>
      <c r="K1123" s="215"/>
      <c r="L1123" s="215"/>
      <c r="M1123" s="215"/>
      <c r="N1123" s="215"/>
      <c r="O1123" s="215"/>
      <c r="P1123" s="215"/>
      <c r="Q1123" s="215"/>
      <c r="R1123" s="215"/>
      <c r="S1123" s="215"/>
      <c r="T1123" s="215"/>
      <c r="U1123" s="215"/>
      <c r="V1123" s="215"/>
      <c r="W1123" s="215"/>
      <c r="X1123" s="215"/>
      <c r="Y1123" s="215"/>
      <c r="AG1123" s="220">
        <v>15</v>
      </c>
      <c r="AH1123" s="220"/>
      <c r="AI1123" s="220"/>
      <c r="AJ1123" s="220"/>
      <c r="AK1123" s="220"/>
      <c r="AL1123" s="25"/>
      <c r="AM1123" s="220"/>
      <c r="AN1123" s="220"/>
      <c r="AO1123" s="220"/>
      <c r="AP1123" s="220"/>
      <c r="AQ1123" s="220"/>
    </row>
    <row r="1124" spans="1:43">
      <c r="A1124" s="3"/>
      <c r="B1124" s="58"/>
      <c r="C1124" s="58"/>
      <c r="D1124" s="58"/>
      <c r="AG1124" s="29"/>
      <c r="AH1124" s="29"/>
      <c r="AI1124" s="29"/>
      <c r="AJ1124" s="29"/>
      <c r="AK1124" s="29"/>
      <c r="AM1124" s="29"/>
      <c r="AN1124" s="29"/>
      <c r="AO1124" s="29"/>
      <c r="AP1124" s="29"/>
      <c r="AQ1124" s="29"/>
    </row>
    <row r="1125" spans="1:43">
      <c r="A1125" s="3"/>
      <c r="B1125" s="58"/>
      <c r="C1125" s="58"/>
      <c r="D1125" s="58"/>
      <c r="F1125" s="331" t="s">
        <v>389</v>
      </c>
      <c r="G1125" s="331"/>
      <c r="H1125" s="331"/>
      <c r="I1125" s="331"/>
      <c r="J1125" s="331"/>
      <c r="K1125" s="331"/>
      <c r="L1125" s="331"/>
      <c r="M1125" s="331"/>
      <c r="N1125" s="331"/>
      <c r="O1125" s="331"/>
      <c r="P1125" s="331"/>
      <c r="Q1125" s="331"/>
      <c r="R1125" s="331"/>
      <c r="S1125" s="331"/>
      <c r="T1125" s="331"/>
      <c r="U1125" s="331"/>
      <c r="V1125" s="331"/>
      <c r="W1125" s="331"/>
      <c r="X1125" s="331"/>
      <c r="Y1125" s="331"/>
      <c r="Z1125" s="331"/>
      <c r="AA1125" s="331"/>
      <c r="AB1125" s="331"/>
      <c r="AC1125" s="331"/>
      <c r="AD1125" s="331"/>
      <c r="AE1125" s="331"/>
      <c r="AF1125" s="331"/>
      <c r="AG1125" s="331"/>
      <c r="AH1125" s="331"/>
      <c r="AI1125" s="331"/>
      <c r="AJ1125" s="331"/>
      <c r="AK1125" s="331"/>
      <c r="AL1125" s="331"/>
      <c r="AM1125" s="331"/>
      <c r="AN1125" s="331"/>
      <c r="AO1125" s="331"/>
      <c r="AP1125" s="331"/>
      <c r="AQ1125" s="331"/>
    </row>
    <row r="1126" spans="1:43" s="58" customFormat="1">
      <c r="E1126" s="3"/>
      <c r="F1126" s="252" t="s">
        <v>584</v>
      </c>
      <c r="G1126" s="252"/>
      <c r="H1126" s="252"/>
      <c r="I1126" s="252"/>
      <c r="J1126" s="252"/>
      <c r="K1126" s="252"/>
      <c r="L1126" s="252"/>
      <c r="M1126" s="252"/>
      <c r="N1126" s="252"/>
      <c r="O1126" s="252"/>
      <c r="P1126" s="252"/>
      <c r="Q1126" s="252"/>
      <c r="R1126" s="252"/>
      <c r="S1126" s="252"/>
      <c r="T1126" s="252"/>
      <c r="U1126" s="252"/>
      <c r="V1126" s="252"/>
      <c r="W1126" s="252"/>
      <c r="X1126" s="252"/>
      <c r="Y1126" s="252"/>
      <c r="Z1126" s="252"/>
      <c r="AA1126" s="252"/>
      <c r="AB1126" s="252"/>
      <c r="AC1126" s="252"/>
      <c r="AD1126" s="252"/>
      <c r="AE1126" s="252"/>
      <c r="AF1126" s="252"/>
      <c r="AG1126" s="252"/>
      <c r="AH1126" s="252"/>
      <c r="AI1126" s="252"/>
      <c r="AJ1126" s="252"/>
      <c r="AK1126" s="252"/>
      <c r="AL1126" s="252"/>
      <c r="AM1126" s="252"/>
      <c r="AN1126" s="252"/>
      <c r="AO1126" s="252"/>
      <c r="AP1126" s="252"/>
      <c r="AQ1126" s="252"/>
    </row>
    <row r="1127" spans="1:43" s="58" customFormat="1">
      <c r="E1127" s="3"/>
      <c r="F1127" s="343"/>
      <c r="G1127" s="343"/>
      <c r="H1127" s="343"/>
      <c r="I1127" s="343"/>
      <c r="J1127" s="343"/>
      <c r="K1127" s="343"/>
      <c r="L1127" s="343"/>
      <c r="M1127" s="343"/>
      <c r="N1127" s="343"/>
      <c r="O1127" s="343"/>
      <c r="P1127" s="343"/>
      <c r="Q1127" s="343"/>
      <c r="R1127" s="343"/>
      <c r="S1127" s="343"/>
      <c r="T1127" s="343"/>
      <c r="U1127" s="343"/>
      <c r="V1127" s="343"/>
      <c r="W1127" s="343"/>
      <c r="X1127" s="343"/>
      <c r="Y1127" s="343"/>
      <c r="Z1127" s="343"/>
      <c r="AA1127" s="343"/>
      <c r="AB1127" s="343"/>
      <c r="AC1127" s="343"/>
      <c r="AD1127" s="343"/>
      <c r="AE1127" s="343"/>
      <c r="AF1127" s="343"/>
      <c r="AG1127" s="343"/>
      <c r="AH1127" s="343"/>
      <c r="AI1127" s="343"/>
      <c r="AJ1127" s="343"/>
      <c r="AK1127" s="343"/>
      <c r="AL1127" s="343"/>
      <c r="AM1127" s="343"/>
      <c r="AN1127" s="343"/>
      <c r="AO1127" s="343"/>
      <c r="AP1127" s="343"/>
      <c r="AQ1127" s="343"/>
    </row>
    <row r="1128" spans="1:43" ht="15">
      <c r="A1128" s="3"/>
      <c r="B1128" s="3"/>
      <c r="C1128" s="3"/>
      <c r="D1128" s="3"/>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c r="AN1128" s="97"/>
      <c r="AO1128" s="97"/>
      <c r="AP1128" s="97"/>
      <c r="AQ1128" s="97"/>
    </row>
    <row r="1129" spans="1:43" ht="15">
      <c r="A1129" s="3"/>
      <c r="B1129" s="3"/>
      <c r="C1129" s="3"/>
      <c r="D1129" s="3"/>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c r="AN1129" s="97"/>
      <c r="AO1129" s="97"/>
      <c r="AP1129" s="97"/>
      <c r="AQ1129" s="97"/>
    </row>
    <row r="1130" spans="1:43" s="203" customFormat="1" ht="15">
      <c r="F1130" s="207"/>
      <c r="G1130" s="207"/>
      <c r="H1130" s="207"/>
      <c r="I1130" s="207"/>
      <c r="J1130" s="207"/>
      <c r="K1130" s="207"/>
      <c r="L1130" s="207"/>
      <c r="M1130" s="207"/>
      <c r="N1130" s="207"/>
      <c r="O1130" s="207"/>
      <c r="P1130" s="207"/>
      <c r="Q1130" s="207"/>
      <c r="R1130" s="207"/>
      <c r="S1130" s="207"/>
      <c r="T1130" s="207"/>
      <c r="U1130" s="207"/>
      <c r="V1130" s="207"/>
      <c r="W1130" s="207"/>
      <c r="X1130" s="207"/>
      <c r="Y1130" s="207"/>
      <c r="Z1130" s="207"/>
      <c r="AA1130" s="207"/>
      <c r="AB1130" s="207"/>
      <c r="AC1130" s="207"/>
      <c r="AD1130" s="207"/>
      <c r="AE1130" s="207"/>
      <c r="AF1130" s="207"/>
      <c r="AG1130" s="207"/>
      <c r="AH1130" s="207"/>
      <c r="AI1130" s="207"/>
      <c r="AJ1130" s="207"/>
      <c r="AK1130" s="207"/>
      <c r="AL1130" s="207"/>
      <c r="AM1130" s="207"/>
      <c r="AN1130" s="207"/>
      <c r="AO1130" s="207"/>
      <c r="AP1130" s="207"/>
      <c r="AQ1130" s="207"/>
    </row>
    <row r="1131" spans="1:43" ht="15">
      <c r="A1131" s="3"/>
      <c r="B1131" s="3"/>
      <c r="C1131" s="3"/>
      <c r="D1131" s="3"/>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c r="AN1131" s="97"/>
      <c r="AO1131" s="97"/>
      <c r="AP1131" s="97"/>
      <c r="AQ1131" s="97"/>
    </row>
    <row r="1132" spans="1:43" ht="15">
      <c r="A1132" s="3"/>
      <c r="B1132" s="3"/>
      <c r="C1132" s="3"/>
      <c r="D1132" s="3"/>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c r="AN1132" s="97"/>
      <c r="AO1132" s="97"/>
      <c r="AP1132" s="97"/>
      <c r="AQ1132" s="97"/>
    </row>
    <row r="1133" spans="1:43" ht="15">
      <c r="A1133" s="3"/>
      <c r="B1133" s="3"/>
      <c r="C1133" s="3"/>
      <c r="D1133" s="3"/>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c r="AN1133" s="97"/>
      <c r="AO1133" s="97"/>
      <c r="AP1133" s="97"/>
      <c r="AQ1133" s="97"/>
    </row>
    <row r="1134" spans="1:43" ht="15">
      <c r="A1134" s="3"/>
      <c r="B1134" s="3"/>
      <c r="C1134" s="3"/>
      <c r="D1134" s="3"/>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c r="AN1134" s="97"/>
      <c r="AO1134" s="97"/>
      <c r="AP1134" s="97"/>
      <c r="AQ1134" s="97"/>
    </row>
    <row r="1135" spans="1:43" ht="15">
      <c r="A1135" s="3"/>
      <c r="B1135" s="3"/>
      <c r="C1135" s="3"/>
      <c r="D1135" s="3"/>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c r="AN1135" s="97"/>
      <c r="AO1135" s="97"/>
      <c r="AP1135" s="97"/>
      <c r="AQ1135" s="97"/>
    </row>
    <row r="1136" spans="1:43" ht="15">
      <c r="A1136" s="3"/>
      <c r="B1136" s="3"/>
      <c r="C1136" s="3"/>
      <c r="D1136" s="3"/>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c r="AN1136" s="97"/>
      <c r="AO1136" s="97"/>
      <c r="AP1136" s="97"/>
      <c r="AQ1136" s="97"/>
    </row>
    <row r="1137" spans="1:43" ht="15">
      <c r="A1137" s="3"/>
      <c r="B1137" s="3"/>
      <c r="C1137" s="3"/>
      <c r="D1137" s="3"/>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c r="AN1137" s="97"/>
      <c r="AO1137" s="97"/>
      <c r="AP1137" s="97"/>
      <c r="AQ1137" s="97"/>
    </row>
    <row r="1138" spans="1:43" ht="15">
      <c r="A1138" s="3"/>
      <c r="B1138" s="3"/>
      <c r="C1138" s="3"/>
      <c r="D1138" s="3"/>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c r="AN1138" s="97"/>
      <c r="AO1138" s="97"/>
      <c r="AP1138" s="97"/>
      <c r="AQ1138" s="97"/>
    </row>
    <row r="1139" spans="1:43" ht="15">
      <c r="A1139" s="3"/>
      <c r="B1139" s="3"/>
      <c r="C1139" s="3"/>
      <c r="D1139" s="3"/>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c r="AN1139" s="97"/>
      <c r="AO1139" s="97"/>
      <c r="AP1139" s="97"/>
      <c r="AQ1139" s="97"/>
    </row>
    <row r="1140" spans="1:43" ht="15">
      <c r="A1140" s="3"/>
      <c r="B1140" s="3"/>
      <c r="C1140" s="3"/>
      <c r="D1140" s="3"/>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c r="AN1140" s="97"/>
      <c r="AO1140" s="97"/>
      <c r="AP1140" s="97"/>
      <c r="AQ1140" s="97"/>
    </row>
    <row r="1141" spans="1:43">
      <c r="A1141" s="3"/>
      <c r="B1141" s="3"/>
      <c r="C1141" s="3"/>
      <c r="D1141" s="3"/>
      <c r="E1141" s="26"/>
      <c r="F1141" s="26"/>
      <c r="G1141" s="26"/>
      <c r="H1141" s="26"/>
      <c r="I1141" s="26"/>
      <c r="J1141" s="26"/>
      <c r="K1141" s="26"/>
      <c r="L1141" s="26"/>
      <c r="M1141" s="26"/>
      <c r="N1141" s="26"/>
      <c r="O1141" s="26"/>
      <c r="P1141" s="26"/>
      <c r="Q1141" s="26"/>
      <c r="R1141" s="26"/>
      <c r="S1141" s="26"/>
      <c r="T1141" s="26"/>
      <c r="U1141" s="26"/>
      <c r="V1141" s="26"/>
      <c r="W1141" s="26"/>
      <c r="X1141" s="26"/>
      <c r="Y1141" s="26"/>
      <c r="Z1141" s="26"/>
      <c r="AA1141" s="26"/>
      <c r="AB1141" s="26"/>
      <c r="AC1141" s="26"/>
      <c r="AD1141" s="26"/>
      <c r="AE1141" s="26"/>
      <c r="AF1141" s="26"/>
      <c r="AG1141" s="26"/>
      <c r="AH1141" s="26"/>
      <c r="AI1141" s="26"/>
      <c r="AK1141" s="26"/>
      <c r="AL1141" s="26"/>
      <c r="AM1141" s="78"/>
      <c r="AN1141" s="78"/>
      <c r="AO1141" s="78"/>
      <c r="AP1141" s="78"/>
      <c r="AQ1141" s="78"/>
    </row>
    <row r="1142" spans="1:43">
      <c r="A1142" s="3"/>
      <c r="B1142" s="3"/>
      <c r="C1142" s="3"/>
      <c r="D1142" s="3"/>
      <c r="E1142" s="11"/>
      <c r="F1142" s="11"/>
      <c r="G1142" s="11"/>
      <c r="H1142" s="11"/>
      <c r="I1142" s="11"/>
      <c r="J1142" s="11"/>
      <c r="K1142" s="11"/>
      <c r="L1142" s="11"/>
      <c r="M1142" s="11"/>
      <c r="N1142" s="11"/>
      <c r="O1142" s="11"/>
      <c r="P1142" s="11"/>
      <c r="Q1142" s="11"/>
      <c r="R1142" s="11"/>
      <c r="S1142" s="11"/>
      <c r="T1142" s="11"/>
      <c r="U1142" s="11"/>
      <c r="V1142" s="11"/>
      <c r="W1142" s="11"/>
      <c r="X1142" s="11"/>
      <c r="Y1142" s="11"/>
      <c r="Z1142" s="11"/>
      <c r="AA1142" s="11"/>
      <c r="AB1142" s="11"/>
      <c r="AC1142" s="11"/>
      <c r="AD1142" s="11"/>
      <c r="AE1142" s="11"/>
      <c r="AF1142" s="11"/>
      <c r="AG1142" s="11"/>
      <c r="AH1142" s="11"/>
      <c r="AI1142" s="11"/>
      <c r="AJ1142" s="11"/>
      <c r="AK1142" s="11"/>
      <c r="AL1142" s="11"/>
      <c r="AM1142" s="12" t="s">
        <v>25</v>
      </c>
      <c r="AN1142" s="246">
        <f>AN1078+1</f>
        <v>16</v>
      </c>
      <c r="AO1142" s="246"/>
      <c r="AP1142" s="12" t="s">
        <v>25</v>
      </c>
      <c r="AQ1142" s="13"/>
    </row>
    <row r="1143" spans="1:43">
      <c r="A1143" s="3"/>
      <c r="B1143" s="3"/>
      <c r="C1143" s="3"/>
      <c r="D1143" s="3"/>
      <c r="E1143" s="261" t="str">
        <f>UPPER($Y$28)</f>
        <v>ПТ ЛОМБАРД "МЕРКУРІЙ"</v>
      </c>
      <c r="F1143" s="261"/>
      <c r="G1143" s="261"/>
      <c r="H1143" s="261"/>
      <c r="I1143" s="261"/>
      <c r="J1143" s="261"/>
      <c r="K1143" s="261"/>
      <c r="L1143" s="261"/>
      <c r="M1143" s="261"/>
      <c r="N1143" s="261"/>
      <c r="O1143" s="261"/>
      <c r="P1143" s="261"/>
      <c r="Q1143" s="261"/>
      <c r="R1143" s="261"/>
      <c r="S1143" s="261"/>
      <c r="T1143" s="261"/>
      <c r="U1143" s="261"/>
      <c r="V1143" s="261"/>
      <c r="W1143" s="261"/>
      <c r="X1143" s="261"/>
      <c r="Y1143" s="261"/>
      <c r="Z1143" s="261"/>
      <c r="AA1143" s="261"/>
      <c r="AB1143" s="261"/>
      <c r="AC1143" s="261"/>
      <c r="AD1143" s="261"/>
      <c r="AE1143" s="261"/>
      <c r="AF1143" s="261"/>
      <c r="AG1143" s="261"/>
      <c r="AH1143" s="261"/>
      <c r="AI1143" s="261"/>
      <c r="AJ1143" s="261"/>
      <c r="AK1143" s="261"/>
      <c r="AL1143" s="261"/>
      <c r="AM1143" s="261"/>
      <c r="AN1143" s="261"/>
      <c r="AO1143" s="261"/>
      <c r="AP1143" s="261"/>
      <c r="AQ1143" s="261"/>
    </row>
    <row r="1144" spans="1:43">
      <c r="A1144" s="3"/>
      <c r="B1144" s="3"/>
      <c r="C1144" s="3"/>
      <c r="D1144" s="3"/>
      <c r="E1144" s="240" t="s">
        <v>147</v>
      </c>
      <c r="F1144" s="240"/>
      <c r="G1144" s="240"/>
      <c r="H1144" s="240"/>
      <c r="I1144" s="240"/>
      <c r="J1144" s="240"/>
      <c r="K1144" s="240"/>
      <c r="L1144" s="240"/>
      <c r="M1144" s="240"/>
      <c r="N1144" s="240"/>
      <c r="O1144" s="240"/>
      <c r="P1144" s="240"/>
      <c r="Q1144" s="240"/>
      <c r="R1144" s="240"/>
      <c r="S1144" s="240"/>
      <c r="T1144" s="240"/>
      <c r="U1144" s="240"/>
      <c r="V1144" s="240"/>
      <c r="W1144" s="240"/>
      <c r="X1144" s="240"/>
      <c r="Y1144" s="240"/>
      <c r="Z1144" s="240"/>
      <c r="AA1144" s="240"/>
      <c r="AB1144" s="240"/>
      <c r="AC1144" s="240"/>
      <c r="AD1144" s="240"/>
      <c r="AE1144" s="240"/>
      <c r="AF1144" s="240"/>
      <c r="AG1144" s="240"/>
      <c r="AH1144" s="240"/>
      <c r="AI1144" s="240"/>
      <c r="AJ1144" s="240"/>
      <c r="AK1144" s="240"/>
      <c r="AL1144" s="240"/>
      <c r="AM1144" s="240"/>
      <c r="AN1144" s="240"/>
      <c r="AO1144" s="240"/>
      <c r="AP1144" s="240"/>
      <c r="AQ1144" s="240"/>
    </row>
    <row r="1145" spans="1:43">
      <c r="A1145" s="3"/>
      <c r="B1145" s="3"/>
      <c r="C1145" s="3"/>
      <c r="D1145" s="3"/>
      <c r="E1145" s="240" t="str">
        <f>$E$277</f>
        <v>ЗА РІК, ЩО ЗАКІНЧИВСЯ 31 ГРУДНЯ 2018 РОКУ</v>
      </c>
      <c r="F1145" s="240"/>
      <c r="G1145" s="240"/>
      <c r="H1145" s="240"/>
      <c r="I1145" s="240"/>
      <c r="J1145" s="240"/>
      <c r="K1145" s="240"/>
      <c r="L1145" s="240"/>
      <c r="M1145" s="240"/>
      <c r="N1145" s="240"/>
      <c r="O1145" s="240"/>
      <c r="P1145" s="240"/>
      <c r="Q1145" s="240"/>
      <c r="R1145" s="240"/>
      <c r="S1145" s="240"/>
      <c r="T1145" s="240"/>
      <c r="U1145" s="240"/>
      <c r="V1145" s="240"/>
      <c r="W1145" s="240"/>
      <c r="X1145" s="240"/>
      <c r="Y1145" s="240"/>
      <c r="Z1145" s="240"/>
      <c r="AA1145" s="240"/>
      <c r="AB1145" s="240"/>
      <c r="AC1145" s="240"/>
      <c r="AD1145" s="240"/>
      <c r="AE1145" s="240"/>
      <c r="AF1145" s="240"/>
      <c r="AG1145" s="240"/>
      <c r="AH1145" s="240"/>
      <c r="AI1145" s="240"/>
      <c r="AJ1145" s="240"/>
      <c r="AK1145" s="240"/>
      <c r="AL1145" s="240"/>
      <c r="AM1145" s="240"/>
      <c r="AN1145" s="240"/>
      <c r="AO1145" s="240"/>
      <c r="AP1145" s="240"/>
      <c r="AQ1145" s="240"/>
    </row>
    <row r="1146" spans="1:43">
      <c r="A1146" s="3"/>
      <c r="B1146" s="3"/>
      <c r="C1146" s="3"/>
      <c r="D1146" s="3"/>
      <c r="E1146" s="258" t="str">
        <f>$E$210</f>
        <v>(в тисячах гривень, якщо не вказано інше)</v>
      </c>
      <c r="F1146" s="258"/>
      <c r="G1146" s="258"/>
      <c r="H1146" s="258"/>
      <c r="I1146" s="258"/>
      <c r="J1146" s="258"/>
      <c r="K1146" s="258"/>
      <c r="L1146" s="258"/>
      <c r="M1146" s="258"/>
      <c r="N1146" s="258"/>
      <c r="O1146" s="258"/>
      <c r="P1146" s="258"/>
      <c r="Q1146" s="258"/>
      <c r="R1146" s="258"/>
      <c r="S1146" s="258"/>
      <c r="T1146" s="258"/>
      <c r="U1146" s="258"/>
      <c r="V1146" s="258"/>
      <c r="W1146" s="258"/>
      <c r="X1146" s="258"/>
      <c r="Y1146" s="258"/>
      <c r="Z1146" s="258"/>
      <c r="AA1146" s="258"/>
      <c r="AB1146" s="258"/>
      <c r="AC1146" s="258"/>
      <c r="AD1146" s="258"/>
      <c r="AE1146" s="258"/>
      <c r="AF1146" s="258"/>
      <c r="AG1146" s="258"/>
      <c r="AH1146" s="258"/>
      <c r="AI1146" s="258"/>
      <c r="AJ1146" s="258"/>
      <c r="AK1146" s="258"/>
      <c r="AL1146" s="258"/>
      <c r="AM1146" s="258"/>
      <c r="AN1146" s="258"/>
      <c r="AO1146" s="258"/>
      <c r="AP1146" s="258"/>
      <c r="AQ1146" s="258"/>
    </row>
    <row r="1147" spans="1:43">
      <c r="A1147" s="3"/>
      <c r="B1147" s="3"/>
      <c r="C1147" s="3"/>
      <c r="D1147" s="3"/>
      <c r="AG1147" s="29"/>
      <c r="AH1147" s="29"/>
      <c r="AI1147" s="29"/>
      <c r="AJ1147" s="29"/>
      <c r="AK1147" s="29"/>
      <c r="AM1147" s="29"/>
      <c r="AN1147" s="29"/>
      <c r="AO1147" s="29"/>
      <c r="AP1147" s="29"/>
      <c r="AQ1147" s="29"/>
    </row>
    <row r="1148" spans="1:43" outlineLevel="1">
      <c r="A1148" s="3"/>
      <c r="B1148" s="3"/>
      <c r="C1148" s="3"/>
      <c r="D1148" s="3"/>
      <c r="F1148" s="334" t="s">
        <v>8</v>
      </c>
      <c r="G1148" s="334"/>
      <c r="H1148" s="243" t="s">
        <v>390</v>
      </c>
      <c r="I1148" s="243"/>
      <c r="J1148" s="243"/>
      <c r="K1148" s="243"/>
      <c r="L1148" s="243"/>
      <c r="M1148" s="243"/>
      <c r="N1148" s="243"/>
      <c r="O1148" s="243"/>
      <c r="P1148" s="243"/>
      <c r="Q1148" s="243"/>
      <c r="R1148" s="243"/>
      <c r="S1148" s="243"/>
      <c r="T1148" s="243"/>
      <c r="U1148" s="243"/>
      <c r="V1148" s="243"/>
      <c r="W1148" s="243"/>
      <c r="X1148" s="243"/>
      <c r="Y1148" s="243"/>
      <c r="Z1148" s="243"/>
      <c r="AA1148" s="243"/>
      <c r="AB1148" s="243"/>
      <c r="AC1148" s="243"/>
      <c r="AD1148" s="243"/>
      <c r="AE1148" s="243"/>
      <c r="AF1148" s="243"/>
      <c r="AG1148" s="243"/>
      <c r="AH1148" s="243"/>
      <c r="AI1148" s="243"/>
      <c r="AJ1148" s="243"/>
      <c r="AK1148" s="243"/>
      <c r="AL1148" s="243"/>
      <c r="AM1148" s="243"/>
      <c r="AN1148" s="243"/>
      <c r="AO1148" s="243"/>
      <c r="AP1148" s="243"/>
      <c r="AQ1148" s="243"/>
    </row>
    <row r="1149" spans="1:43" ht="11.25" customHeight="1" outlineLevel="1">
      <c r="A1149" s="3"/>
      <c r="B1149" s="3"/>
      <c r="C1149" s="3"/>
      <c r="D1149" s="3"/>
    </row>
    <row r="1150" spans="1:43" outlineLevel="1">
      <c r="A1150" s="3"/>
      <c r="B1150" s="3"/>
      <c r="C1150" s="3"/>
      <c r="D1150" s="3"/>
      <c r="F1150" s="251" t="s">
        <v>573</v>
      </c>
      <c r="G1150" s="251"/>
      <c r="H1150" s="251"/>
      <c r="I1150" s="251"/>
      <c r="J1150" s="251"/>
      <c r="K1150" s="251"/>
      <c r="L1150" s="251"/>
      <c r="M1150" s="251"/>
      <c r="N1150" s="251"/>
      <c r="O1150" s="251"/>
      <c r="P1150" s="251"/>
      <c r="Q1150" s="251"/>
      <c r="R1150" s="251"/>
      <c r="S1150" s="251"/>
      <c r="T1150" s="251"/>
      <c r="U1150" s="251"/>
      <c r="V1150" s="251"/>
      <c r="W1150" s="251"/>
      <c r="X1150" s="251"/>
      <c r="Y1150" s="251"/>
      <c r="Z1150" s="251"/>
      <c r="AA1150" s="251"/>
      <c r="AB1150" s="251"/>
      <c r="AC1150" s="251"/>
      <c r="AD1150" s="251"/>
      <c r="AE1150" s="251"/>
      <c r="AF1150" s="251"/>
      <c r="AG1150" s="251"/>
      <c r="AH1150" s="251"/>
      <c r="AI1150" s="251"/>
      <c r="AJ1150" s="251"/>
      <c r="AK1150" s="251"/>
      <c r="AL1150" s="251"/>
      <c r="AM1150" s="251"/>
      <c r="AN1150" s="251"/>
      <c r="AO1150" s="251"/>
      <c r="AP1150" s="251"/>
      <c r="AQ1150" s="251"/>
    </row>
    <row r="1151" spans="1:43" outlineLevel="1">
      <c r="A1151" s="3"/>
      <c r="B1151" s="3"/>
      <c r="C1151" s="3"/>
      <c r="D1151" s="3"/>
    </row>
    <row r="1152" spans="1:43" outlineLevel="1">
      <c r="A1152" s="1" t="s">
        <v>391</v>
      </c>
      <c r="E1152" s="40"/>
      <c r="F1152" s="99"/>
      <c r="G1152" s="99"/>
      <c r="H1152" s="40"/>
      <c r="I1152" s="40"/>
      <c r="J1152" s="40"/>
      <c r="K1152" s="40"/>
      <c r="L1152" s="40"/>
      <c r="M1152" s="40"/>
      <c r="N1152" s="26"/>
      <c r="O1152" s="26"/>
      <c r="P1152" s="26"/>
      <c r="Q1152" s="26"/>
      <c r="R1152" s="350"/>
      <c r="S1152" s="350"/>
      <c r="T1152" s="350"/>
      <c r="U1152" s="350"/>
      <c r="V1152" s="350"/>
      <c r="W1152" s="350"/>
      <c r="X1152" s="350"/>
      <c r="Y1152" s="350"/>
      <c r="Z1152" s="350"/>
      <c r="AA1152" s="350" t="s">
        <v>186</v>
      </c>
      <c r="AB1152" s="350"/>
      <c r="AC1152" s="350"/>
      <c r="AD1152" s="350" t="s">
        <v>392</v>
      </c>
      <c r="AE1152" s="350"/>
      <c r="AF1152" s="350"/>
      <c r="AG1152" s="350" t="s">
        <v>393</v>
      </c>
      <c r="AH1152" s="350"/>
      <c r="AI1152" s="350"/>
      <c r="AJ1152" s="350"/>
      <c r="AK1152" s="350"/>
      <c r="AL1152" s="350"/>
      <c r="AM1152" s="350"/>
      <c r="AN1152" s="350" t="s">
        <v>394</v>
      </c>
      <c r="AO1152" s="350"/>
      <c r="AP1152" s="350"/>
      <c r="AQ1152" s="350"/>
    </row>
    <row r="1153" spans="1:43" outlineLevel="1">
      <c r="E1153" s="99"/>
      <c r="F1153" s="99"/>
      <c r="G1153" s="99"/>
      <c r="H1153" s="26"/>
      <c r="I1153" s="26"/>
      <c r="J1153" s="26"/>
      <c r="K1153" s="26"/>
      <c r="L1153" s="26"/>
      <c r="M1153" s="26"/>
      <c r="N1153" s="26"/>
      <c r="O1153" s="26"/>
      <c r="P1153" s="26"/>
      <c r="Q1153" s="26"/>
      <c r="R1153" s="350"/>
      <c r="S1153" s="350"/>
      <c r="T1153" s="350"/>
      <c r="U1153" s="350"/>
      <c r="V1153" s="350"/>
      <c r="W1153" s="350"/>
      <c r="X1153" s="350"/>
      <c r="Y1153" s="350"/>
      <c r="Z1153" s="350"/>
      <c r="AA1153" s="350"/>
      <c r="AB1153" s="350"/>
      <c r="AC1153" s="350"/>
      <c r="AD1153" s="350"/>
      <c r="AE1153" s="350"/>
      <c r="AF1153" s="350"/>
      <c r="AG1153" s="350"/>
      <c r="AH1153" s="350"/>
      <c r="AI1153" s="350"/>
      <c r="AJ1153" s="350"/>
      <c r="AK1153" s="350"/>
      <c r="AL1153" s="350"/>
      <c r="AM1153" s="350"/>
      <c r="AN1153" s="350"/>
      <c r="AO1153" s="350"/>
      <c r="AP1153" s="350"/>
      <c r="AQ1153" s="350"/>
    </row>
    <row r="1154" spans="1:43" outlineLevel="1">
      <c r="E1154" s="99"/>
      <c r="F1154" s="99"/>
      <c r="G1154" s="99"/>
      <c r="H1154" s="26"/>
      <c r="I1154" s="26"/>
      <c r="J1154" s="26"/>
      <c r="K1154" s="26"/>
      <c r="L1154" s="26"/>
      <c r="M1154" s="26"/>
      <c r="N1154" s="26"/>
      <c r="O1154" s="26"/>
      <c r="P1154" s="26"/>
      <c r="Q1154" s="26"/>
      <c r="R1154" s="350"/>
      <c r="S1154" s="350"/>
      <c r="T1154" s="350"/>
      <c r="U1154" s="350"/>
      <c r="V1154" s="350"/>
      <c r="W1154" s="350"/>
      <c r="X1154" s="350"/>
      <c r="Y1154" s="350"/>
      <c r="Z1154" s="350"/>
      <c r="AA1154" s="350"/>
      <c r="AB1154" s="350"/>
      <c r="AC1154" s="350"/>
      <c r="AD1154" s="350"/>
      <c r="AE1154" s="350"/>
      <c r="AF1154" s="350"/>
      <c r="AG1154" s="350"/>
      <c r="AH1154" s="350"/>
      <c r="AI1154" s="350"/>
      <c r="AJ1154" s="350"/>
      <c r="AK1154" s="350"/>
      <c r="AL1154" s="350"/>
      <c r="AM1154" s="350"/>
      <c r="AN1154" s="350"/>
      <c r="AO1154" s="350"/>
      <c r="AP1154" s="350"/>
      <c r="AQ1154" s="350"/>
    </row>
    <row r="1155" spans="1:43" outlineLevel="1">
      <c r="E1155" s="99"/>
      <c r="F1155" s="99"/>
      <c r="G1155" s="99"/>
      <c r="H1155" s="26"/>
      <c r="I1155" s="26"/>
      <c r="J1155" s="26"/>
      <c r="K1155" s="26"/>
      <c r="L1155" s="26"/>
      <c r="M1155" s="26"/>
      <c r="N1155" s="26"/>
      <c r="O1155" s="26"/>
      <c r="P1155" s="26"/>
      <c r="Q1155" s="26"/>
      <c r="R1155" s="350"/>
      <c r="S1155" s="350"/>
      <c r="T1155" s="350"/>
      <c r="U1155" s="350"/>
      <c r="V1155" s="350"/>
      <c r="W1155" s="350"/>
      <c r="X1155" s="350"/>
      <c r="Y1155" s="350"/>
      <c r="Z1155" s="350"/>
      <c r="AA1155" s="350"/>
      <c r="AB1155" s="350"/>
      <c r="AC1155" s="350"/>
      <c r="AD1155" s="350"/>
      <c r="AE1155" s="350"/>
      <c r="AF1155" s="350"/>
      <c r="AG1155" s="350"/>
      <c r="AH1155" s="350"/>
      <c r="AI1155" s="350"/>
      <c r="AJ1155" s="350"/>
      <c r="AK1155" s="350"/>
      <c r="AL1155" s="350"/>
      <c r="AM1155" s="350"/>
      <c r="AN1155" s="350"/>
      <c r="AO1155" s="350"/>
      <c r="AP1155" s="350"/>
      <c r="AQ1155" s="350"/>
    </row>
    <row r="1156" spans="1:43" outlineLevel="1">
      <c r="E1156" s="99"/>
      <c r="F1156" s="99"/>
      <c r="G1156" s="99"/>
      <c r="H1156" s="26"/>
      <c r="I1156" s="26"/>
      <c r="J1156" s="26"/>
      <c r="K1156" s="26"/>
      <c r="L1156" s="26"/>
      <c r="M1156" s="26"/>
      <c r="N1156" s="26"/>
      <c r="O1156" s="26"/>
      <c r="P1156" s="26"/>
      <c r="Q1156" s="26"/>
      <c r="R1156" s="350"/>
      <c r="S1156" s="350"/>
      <c r="T1156" s="350"/>
      <c r="U1156" s="350"/>
      <c r="V1156" s="350"/>
      <c r="W1156" s="350"/>
      <c r="X1156" s="350"/>
      <c r="Y1156" s="350"/>
      <c r="Z1156" s="350"/>
      <c r="AA1156" s="350"/>
      <c r="AB1156" s="350"/>
      <c r="AC1156" s="350"/>
      <c r="AD1156" s="350"/>
      <c r="AE1156" s="350"/>
      <c r="AF1156" s="350"/>
      <c r="AG1156" s="350"/>
      <c r="AH1156" s="350"/>
      <c r="AI1156" s="350"/>
      <c r="AJ1156" s="350"/>
      <c r="AK1156" s="350"/>
      <c r="AL1156" s="350"/>
      <c r="AM1156" s="350"/>
      <c r="AN1156" s="350"/>
      <c r="AO1156" s="350"/>
      <c r="AP1156" s="350"/>
      <c r="AQ1156" s="350"/>
    </row>
    <row r="1157" spans="1:43" outlineLevel="1">
      <c r="E1157" s="99"/>
      <c r="F1157" s="99"/>
      <c r="G1157" s="99"/>
      <c r="H1157" s="26"/>
      <c r="I1157" s="26"/>
      <c r="J1157" s="26"/>
      <c r="K1157" s="26"/>
      <c r="L1157" s="26"/>
      <c r="M1157" s="26"/>
      <c r="N1157" s="26"/>
      <c r="O1157" s="26"/>
      <c r="P1157" s="26"/>
      <c r="Q1157" s="26"/>
      <c r="R1157" s="350"/>
      <c r="S1157" s="350"/>
      <c r="T1157" s="350"/>
      <c r="U1157" s="350"/>
      <c r="V1157" s="350"/>
      <c r="W1157" s="350"/>
      <c r="X1157" s="350"/>
      <c r="Y1157" s="350"/>
      <c r="Z1157" s="350"/>
      <c r="AA1157" s="350"/>
      <c r="AB1157" s="350"/>
      <c r="AC1157" s="350"/>
      <c r="AD1157" s="350"/>
      <c r="AE1157" s="350"/>
      <c r="AF1157" s="350"/>
      <c r="AG1157" s="350"/>
      <c r="AH1157" s="350"/>
      <c r="AI1157" s="350"/>
      <c r="AJ1157" s="350"/>
      <c r="AK1157" s="350"/>
      <c r="AL1157" s="350"/>
      <c r="AM1157" s="350"/>
      <c r="AN1157" s="350"/>
      <c r="AO1157" s="350"/>
      <c r="AP1157" s="350"/>
      <c r="AQ1157" s="350"/>
    </row>
    <row r="1158" spans="1:43" outlineLevel="1">
      <c r="E1158" s="99"/>
      <c r="F1158" s="99"/>
      <c r="G1158" s="99"/>
      <c r="H1158" s="26"/>
      <c r="I1158" s="26"/>
      <c r="J1158" s="26"/>
      <c r="K1158" s="26"/>
      <c r="L1158" s="26"/>
      <c r="M1158" s="26"/>
      <c r="N1158" s="26"/>
      <c r="O1158" s="26"/>
      <c r="P1158" s="26"/>
      <c r="Q1158" s="26"/>
      <c r="R1158" s="351"/>
      <c r="S1158" s="351"/>
      <c r="T1158" s="351"/>
      <c r="U1158" s="351"/>
      <c r="V1158" s="351"/>
      <c r="W1158" s="351"/>
      <c r="X1158" s="351"/>
      <c r="Y1158" s="351"/>
      <c r="Z1158" s="351"/>
      <c r="AA1158" s="351"/>
      <c r="AB1158" s="351"/>
      <c r="AC1158" s="351"/>
      <c r="AD1158" s="351"/>
      <c r="AE1158" s="351"/>
      <c r="AF1158" s="351"/>
      <c r="AG1158" s="351"/>
      <c r="AH1158" s="351"/>
      <c r="AI1158" s="351"/>
      <c r="AJ1158" s="351"/>
      <c r="AK1158" s="351"/>
      <c r="AL1158" s="351"/>
      <c r="AM1158" s="351"/>
      <c r="AN1158" s="351"/>
      <c r="AO1158" s="351"/>
      <c r="AP1158" s="351"/>
      <c r="AQ1158" s="351"/>
    </row>
    <row r="1159" spans="1:43" s="102" customFormat="1" ht="12.75" hidden="1" customHeight="1" outlineLevel="1">
      <c r="A1159" s="100"/>
      <c r="B1159" s="100"/>
      <c r="C1159" s="101"/>
      <c r="D1159" s="100" t="s">
        <v>395</v>
      </c>
      <c r="O1159" s="352" t="s">
        <v>396</v>
      </c>
      <c r="P1159" s="352"/>
      <c r="Q1159" s="352"/>
      <c r="R1159" s="352"/>
      <c r="S1159" s="352" t="s">
        <v>397</v>
      </c>
      <c r="T1159" s="352"/>
      <c r="U1159" s="352"/>
      <c r="V1159" s="352"/>
      <c r="W1159" s="352" t="s">
        <v>398</v>
      </c>
      <c r="X1159" s="352"/>
      <c r="Y1159" s="352"/>
      <c r="Z1159" s="352"/>
      <c r="AA1159" s="352" t="s">
        <v>399</v>
      </c>
      <c r="AB1159" s="352"/>
      <c r="AC1159" s="352"/>
      <c r="AD1159" s="352"/>
      <c r="AE1159" s="352" t="s">
        <v>400</v>
      </c>
      <c r="AF1159" s="352"/>
      <c r="AG1159" s="352"/>
      <c r="AH1159" s="352"/>
      <c r="AI1159" s="352" t="s">
        <v>401</v>
      </c>
      <c r="AJ1159" s="352"/>
      <c r="AK1159" s="352"/>
      <c r="AL1159" s="352"/>
    </row>
    <row r="1160" spans="1:43" s="102" customFormat="1" ht="12.75" hidden="1" customHeight="1" outlineLevel="1">
      <c r="A1160" s="100"/>
      <c r="B1160" s="100"/>
      <c r="C1160" s="101"/>
      <c r="D1160" s="100" t="s">
        <v>395</v>
      </c>
      <c r="AE1160" s="352" t="s">
        <v>402</v>
      </c>
      <c r="AF1160" s="352"/>
      <c r="AG1160" s="352"/>
      <c r="AH1160" s="352"/>
    </row>
    <row r="1161" spans="1:43" ht="15" outlineLevel="1">
      <c r="E1161" s="26"/>
      <c r="F1161" s="356" t="s">
        <v>403</v>
      </c>
      <c r="G1161" s="356"/>
      <c r="H1161" s="356"/>
      <c r="I1161" s="356"/>
      <c r="J1161" s="356"/>
      <c r="K1161" s="356"/>
      <c r="L1161" s="356"/>
      <c r="M1161" s="356"/>
      <c r="N1161" s="356"/>
      <c r="O1161" s="256"/>
      <c r="P1161" s="256"/>
      <c r="Q1161" s="256"/>
      <c r="R1161" s="26"/>
      <c r="S1161" s="26"/>
      <c r="T1161" s="26"/>
      <c r="U1161" s="26"/>
      <c r="V1161" s="26"/>
      <c r="W1161" s="26"/>
      <c r="X1161" s="26"/>
      <c r="Y1161" s="26"/>
      <c r="Z1161" s="26"/>
      <c r="AA1161" s="26"/>
      <c r="AB1161" s="26"/>
      <c r="AC1161" s="26"/>
      <c r="AD1161" s="26"/>
      <c r="AE1161" s="103"/>
      <c r="AF1161" s="103"/>
      <c r="AG1161" s="103"/>
      <c r="AH1161" s="103"/>
      <c r="AI1161" s="26"/>
      <c r="AJ1161" s="26"/>
      <c r="AK1161" s="26"/>
      <c r="AL1161" s="26"/>
      <c r="AM1161" s="26"/>
      <c r="AN1161" s="26"/>
      <c r="AO1161" s="26"/>
      <c r="AP1161" s="26"/>
      <c r="AQ1161" s="26"/>
    </row>
    <row r="1162" spans="1:43" ht="5.25" customHeight="1" outlineLevel="1">
      <c r="E1162" s="26"/>
      <c r="F1162" s="26"/>
      <c r="G1162" s="26"/>
      <c r="H1162" s="26"/>
      <c r="I1162" s="26"/>
      <c r="J1162" s="26"/>
      <c r="K1162" s="26"/>
      <c r="L1162" s="26"/>
      <c r="M1162" s="26"/>
      <c r="N1162" s="26"/>
      <c r="O1162" s="78"/>
      <c r="P1162" s="78"/>
      <c r="Q1162" s="78"/>
      <c r="R1162" s="26"/>
      <c r="S1162" s="26"/>
      <c r="T1162" s="26"/>
      <c r="U1162" s="26"/>
      <c r="V1162" s="26"/>
      <c r="W1162" s="26"/>
      <c r="X1162" s="26"/>
      <c r="Y1162" s="26"/>
      <c r="Z1162" s="26"/>
      <c r="AA1162" s="26"/>
      <c r="AB1162" s="26"/>
      <c r="AC1162" s="26"/>
      <c r="AD1162" s="26"/>
      <c r="AE1162" s="103"/>
      <c r="AF1162" s="103"/>
      <c r="AG1162" s="103"/>
      <c r="AH1162" s="103"/>
      <c r="AI1162" s="26"/>
      <c r="AJ1162" s="26"/>
      <c r="AK1162" s="26"/>
      <c r="AL1162" s="26"/>
      <c r="AM1162" s="26"/>
      <c r="AN1162" s="26"/>
      <c r="AO1162" s="26"/>
      <c r="AP1162" s="26"/>
      <c r="AQ1162" s="26"/>
    </row>
    <row r="1163" spans="1:43" ht="12.75" hidden="1" customHeight="1" outlineLevel="2">
      <c r="E1163" s="26"/>
      <c r="F1163" s="239"/>
      <c r="G1163" s="239"/>
      <c r="H1163" s="239"/>
      <c r="I1163" s="239"/>
      <c r="J1163" s="239"/>
      <c r="K1163" s="239"/>
      <c r="L1163" s="239"/>
      <c r="M1163" s="239"/>
      <c r="N1163" s="239"/>
      <c r="O1163" s="27"/>
      <c r="P1163" s="104"/>
      <c r="Q1163" s="104"/>
      <c r="R1163" s="279"/>
      <c r="S1163" s="358"/>
      <c r="T1163" s="358"/>
      <c r="U1163" s="279"/>
      <c r="V1163" s="358"/>
      <c r="W1163" s="358"/>
      <c r="X1163" s="279"/>
      <c r="Y1163" s="358"/>
      <c r="Z1163" s="358"/>
      <c r="AA1163" s="279"/>
      <c r="AB1163" s="358"/>
      <c r="AC1163" s="358"/>
      <c r="AD1163" s="279"/>
      <c r="AE1163" s="358"/>
      <c r="AF1163" s="358"/>
      <c r="AG1163" s="279"/>
      <c r="AH1163" s="279"/>
      <c r="AI1163" s="279"/>
      <c r="AJ1163" s="279"/>
      <c r="AK1163" s="355"/>
      <c r="AL1163" s="355"/>
      <c r="AM1163" s="355"/>
      <c r="AN1163" s="355"/>
      <c r="AO1163" s="355"/>
      <c r="AP1163" s="355"/>
      <c r="AQ1163" s="355"/>
    </row>
    <row r="1164" spans="1:43" ht="12.75" hidden="1" customHeight="1" outlineLevel="2">
      <c r="E1164" s="26"/>
      <c r="F1164" s="342"/>
      <c r="G1164" s="342"/>
      <c r="H1164" s="342"/>
      <c r="I1164" s="342"/>
      <c r="J1164" s="342"/>
      <c r="K1164" s="342"/>
      <c r="L1164" s="342"/>
      <c r="M1164" s="342"/>
      <c r="N1164" s="342"/>
      <c r="O1164" s="29"/>
      <c r="P1164" s="104"/>
      <c r="Q1164" s="104"/>
      <c r="R1164" s="220"/>
      <c r="S1164" s="353"/>
      <c r="T1164" s="353"/>
      <c r="U1164" s="220"/>
      <c r="V1164" s="353"/>
      <c r="W1164" s="353"/>
      <c r="X1164" s="220"/>
      <c r="Y1164" s="353"/>
      <c r="Z1164" s="353"/>
      <c r="AA1164" s="220"/>
      <c r="AB1164" s="353"/>
      <c r="AC1164" s="353"/>
      <c r="AD1164" s="220"/>
      <c r="AE1164" s="353"/>
      <c r="AF1164" s="353"/>
      <c r="AG1164" s="220"/>
      <c r="AH1164" s="220"/>
      <c r="AI1164" s="220"/>
      <c r="AJ1164" s="220"/>
      <c r="AK1164" s="359"/>
      <c r="AL1164" s="359"/>
      <c r="AM1164" s="359"/>
      <c r="AN1164" s="354"/>
      <c r="AO1164" s="354"/>
      <c r="AP1164" s="354"/>
      <c r="AQ1164" s="354"/>
    </row>
    <row r="1165" spans="1:43" ht="12.75" hidden="1" customHeight="1" outlineLevel="2">
      <c r="E1165" s="26"/>
      <c r="F1165" s="342"/>
      <c r="G1165" s="342"/>
      <c r="H1165" s="342"/>
      <c r="I1165" s="342"/>
      <c r="J1165" s="342"/>
      <c r="K1165" s="342"/>
      <c r="L1165" s="342"/>
      <c r="M1165" s="342"/>
      <c r="N1165" s="342"/>
      <c r="O1165" s="29"/>
      <c r="P1165" s="104"/>
      <c r="Q1165" s="104"/>
      <c r="R1165" s="220"/>
      <c r="S1165" s="353"/>
      <c r="T1165" s="353"/>
      <c r="U1165" s="220"/>
      <c r="V1165" s="353"/>
      <c r="W1165" s="353"/>
      <c r="X1165" s="220"/>
      <c r="Y1165" s="353"/>
      <c r="Z1165" s="353"/>
      <c r="AA1165" s="220"/>
      <c r="AB1165" s="353"/>
      <c r="AC1165" s="353"/>
      <c r="AD1165" s="220"/>
      <c r="AE1165" s="353"/>
      <c r="AF1165" s="353"/>
      <c r="AG1165" s="220"/>
      <c r="AH1165" s="220"/>
      <c r="AI1165" s="220"/>
      <c r="AJ1165" s="220"/>
      <c r="AK1165" s="359"/>
      <c r="AL1165" s="359"/>
      <c r="AM1165" s="359"/>
      <c r="AN1165" s="360"/>
      <c r="AO1165" s="360"/>
      <c r="AP1165" s="360"/>
      <c r="AQ1165" s="360"/>
    </row>
    <row r="1166" spans="1:43" ht="12.75" hidden="1" customHeight="1" outlineLevel="2">
      <c r="A1166" s="3"/>
      <c r="B1166" s="3"/>
      <c r="C1166" s="3"/>
      <c r="D1166" s="3"/>
      <c r="E1166" s="26"/>
      <c r="F1166" s="342"/>
      <c r="G1166" s="342"/>
      <c r="H1166" s="342"/>
      <c r="I1166" s="342"/>
      <c r="J1166" s="342"/>
      <c r="K1166" s="342"/>
      <c r="L1166" s="342"/>
      <c r="M1166" s="342"/>
      <c r="N1166" s="342"/>
      <c r="O1166" s="29"/>
      <c r="P1166" s="104"/>
      <c r="Q1166" s="104"/>
      <c r="R1166" s="220"/>
      <c r="S1166" s="353"/>
      <c r="T1166" s="353"/>
      <c r="U1166" s="220"/>
      <c r="V1166" s="353"/>
      <c r="W1166" s="353"/>
      <c r="X1166" s="220"/>
      <c r="Y1166" s="353"/>
      <c r="Z1166" s="353"/>
      <c r="AA1166" s="220"/>
      <c r="AB1166" s="353"/>
      <c r="AC1166" s="353"/>
      <c r="AD1166" s="220"/>
      <c r="AE1166" s="353"/>
      <c r="AF1166" s="353"/>
      <c r="AG1166" s="220"/>
      <c r="AH1166" s="220"/>
      <c r="AI1166" s="220"/>
      <c r="AJ1166" s="220"/>
      <c r="AK1166" s="359"/>
      <c r="AL1166" s="359"/>
      <c r="AM1166" s="359"/>
      <c r="AN1166" s="360"/>
      <c r="AO1166" s="360"/>
      <c r="AP1166" s="360"/>
      <c r="AQ1166" s="360"/>
    </row>
    <row r="1167" spans="1:43" ht="12.75" hidden="1" customHeight="1" outlineLevel="2">
      <c r="A1167" s="3"/>
      <c r="B1167" s="3"/>
      <c r="C1167" s="3"/>
      <c r="D1167" s="3"/>
      <c r="E1167" s="26"/>
      <c r="F1167" s="285"/>
      <c r="G1167" s="285"/>
      <c r="H1167" s="285"/>
      <c r="I1167" s="285"/>
      <c r="J1167" s="285"/>
      <c r="K1167" s="285"/>
      <c r="L1167" s="285"/>
      <c r="M1167" s="285"/>
      <c r="N1167" s="285"/>
      <c r="O1167" s="29"/>
      <c r="P1167" s="104"/>
      <c r="Q1167" s="104"/>
      <c r="R1167" s="29"/>
      <c r="S1167" s="104"/>
      <c r="T1167" s="104"/>
      <c r="U1167" s="29"/>
      <c r="V1167" s="104"/>
      <c r="W1167" s="104"/>
      <c r="X1167" s="29"/>
      <c r="Y1167" s="104"/>
      <c r="Z1167" s="104"/>
      <c r="AA1167" s="29"/>
      <c r="AB1167" s="104"/>
      <c r="AC1167" s="104"/>
      <c r="AD1167" s="29"/>
      <c r="AE1167" s="104"/>
      <c r="AF1167" s="104"/>
      <c r="AG1167" s="220"/>
      <c r="AH1167" s="220"/>
      <c r="AI1167" s="220"/>
      <c r="AJ1167" s="220"/>
      <c r="AK1167" s="359"/>
      <c r="AL1167" s="359"/>
      <c r="AM1167" s="359"/>
      <c r="AN1167" s="335"/>
      <c r="AO1167" s="335"/>
      <c r="AP1167" s="335"/>
      <c r="AQ1167" s="335"/>
    </row>
    <row r="1168" spans="1:43" ht="12.75" hidden="1" customHeight="1" outlineLevel="2">
      <c r="A1168" s="3"/>
      <c r="B1168" s="3"/>
      <c r="C1168" s="3"/>
      <c r="D1168" s="3"/>
      <c r="E1168" s="26"/>
      <c r="F1168" s="285"/>
      <c r="G1168" s="285"/>
      <c r="H1168" s="285"/>
      <c r="I1168" s="285"/>
      <c r="J1168" s="285"/>
      <c r="K1168" s="285"/>
      <c r="L1168" s="285"/>
      <c r="M1168" s="285"/>
      <c r="N1168" s="285"/>
      <c r="O1168" s="29"/>
      <c r="P1168" s="104"/>
      <c r="Q1168" s="104"/>
      <c r="R1168" s="220"/>
      <c r="S1168" s="353"/>
      <c r="T1168" s="353"/>
      <c r="U1168" s="220"/>
      <c r="V1168" s="353"/>
      <c r="W1168" s="353"/>
      <c r="X1168" s="220"/>
      <c r="Y1168" s="353"/>
      <c r="Z1168" s="353"/>
      <c r="AA1168" s="220"/>
      <c r="AB1168" s="353"/>
      <c r="AC1168" s="353"/>
      <c r="AD1168" s="220"/>
      <c r="AE1168" s="353"/>
      <c r="AF1168" s="353"/>
      <c r="AG1168" s="220"/>
      <c r="AH1168" s="220"/>
      <c r="AI1168" s="220"/>
      <c r="AJ1168" s="220"/>
      <c r="AK1168" s="359"/>
      <c r="AL1168" s="359"/>
      <c r="AM1168" s="359"/>
      <c r="AN1168" s="355"/>
      <c r="AO1168" s="355"/>
      <c r="AP1168" s="355"/>
      <c r="AQ1168" s="355"/>
    </row>
    <row r="1169" spans="1:44" outlineLevel="1" collapsed="1">
      <c r="A1169" s="3"/>
      <c r="B1169" s="3"/>
      <c r="C1169" s="3"/>
      <c r="D1169" s="3"/>
      <c r="E1169" s="26"/>
      <c r="F1169" s="239" t="s">
        <v>551</v>
      </c>
      <c r="G1169" s="239"/>
      <c r="H1169" s="239"/>
      <c r="I1169" s="239"/>
      <c r="J1169" s="239"/>
      <c r="K1169" s="239"/>
      <c r="L1169" s="239"/>
      <c r="M1169" s="239"/>
      <c r="N1169" s="239"/>
      <c r="O1169" s="27"/>
      <c r="P1169" s="104"/>
      <c r="Q1169" s="104"/>
      <c r="R1169" s="213"/>
      <c r="S1169" s="357"/>
      <c r="T1169" s="357"/>
      <c r="U1169" s="213"/>
      <c r="V1169" s="357"/>
      <c r="W1169" s="357"/>
      <c r="X1169" s="213"/>
      <c r="Y1169" s="357"/>
      <c r="Z1169" s="357"/>
      <c r="AA1169" s="213">
        <v>125</v>
      </c>
      <c r="AB1169" s="357"/>
      <c r="AC1169" s="357"/>
      <c r="AD1169" s="213">
        <v>3</v>
      </c>
      <c r="AE1169" s="357"/>
      <c r="AF1169" s="357"/>
      <c r="AG1169" s="213">
        <v>42</v>
      </c>
      <c r="AH1169" s="213"/>
      <c r="AI1169" s="213"/>
      <c r="AJ1169" s="213"/>
      <c r="AK1169" s="361">
        <f>AK1163+AK1164+AK1165+AK1166+AK1168</f>
        <v>0</v>
      </c>
      <c r="AL1169" s="361"/>
      <c r="AM1169" s="361"/>
      <c r="AN1169" s="361">
        <f>SUM(O1169:AL1169)</f>
        <v>170</v>
      </c>
      <c r="AO1169" s="361"/>
      <c r="AP1169" s="361"/>
      <c r="AQ1169" s="361"/>
    </row>
    <row r="1170" spans="1:44" outlineLevel="1">
      <c r="A1170" s="3"/>
      <c r="B1170" s="3"/>
      <c r="C1170" s="3"/>
      <c r="D1170" s="3"/>
      <c r="E1170" s="26"/>
      <c r="F1170" s="342" t="s">
        <v>404</v>
      </c>
      <c r="G1170" s="342"/>
      <c r="H1170" s="342"/>
      <c r="I1170" s="342"/>
      <c r="J1170" s="342"/>
      <c r="K1170" s="342"/>
      <c r="L1170" s="342"/>
      <c r="M1170" s="342"/>
      <c r="N1170" s="342"/>
      <c r="O1170" s="29"/>
      <c r="P1170" s="104"/>
      <c r="Q1170" s="104"/>
      <c r="R1170" s="220"/>
      <c r="S1170" s="353"/>
      <c r="T1170" s="353"/>
      <c r="U1170" s="220"/>
      <c r="V1170" s="353"/>
      <c r="W1170" s="353"/>
      <c r="X1170" s="220"/>
      <c r="Y1170" s="353"/>
      <c r="Z1170" s="353"/>
      <c r="AA1170" s="220"/>
      <c r="AB1170" s="353"/>
      <c r="AC1170" s="353"/>
      <c r="AD1170" s="220"/>
      <c r="AE1170" s="353"/>
      <c r="AF1170" s="353"/>
      <c r="AG1170" s="220">
        <v>2</v>
      </c>
      <c r="AH1170" s="220"/>
      <c r="AI1170" s="220"/>
      <c r="AJ1170" s="220"/>
      <c r="AK1170" s="359"/>
      <c r="AL1170" s="359"/>
      <c r="AM1170" s="359"/>
      <c r="AN1170" s="354">
        <f>SUM(O1170:AL1170)</f>
        <v>2</v>
      </c>
      <c r="AO1170" s="354"/>
      <c r="AP1170" s="354"/>
      <c r="AQ1170" s="354"/>
    </row>
    <row r="1171" spans="1:44" outlineLevel="1">
      <c r="A1171" s="3"/>
      <c r="B1171" s="3"/>
      <c r="C1171" s="3"/>
      <c r="D1171" s="3"/>
      <c r="E1171" s="26"/>
      <c r="F1171" s="342" t="s">
        <v>405</v>
      </c>
      <c r="G1171" s="342"/>
      <c r="H1171" s="342"/>
      <c r="I1171" s="342"/>
      <c r="J1171" s="342"/>
      <c r="K1171" s="342"/>
      <c r="L1171" s="342"/>
      <c r="M1171" s="342"/>
      <c r="N1171" s="342"/>
      <c r="O1171" s="29"/>
      <c r="P1171" s="104"/>
      <c r="Q1171" s="104"/>
      <c r="R1171" s="220"/>
      <c r="S1171" s="353"/>
      <c r="T1171" s="353"/>
      <c r="U1171" s="220"/>
      <c r="V1171" s="353"/>
      <c r="W1171" s="353"/>
      <c r="X1171" s="220"/>
      <c r="Y1171" s="353"/>
      <c r="Z1171" s="353"/>
      <c r="AA1171" s="220"/>
      <c r="AB1171" s="353"/>
      <c r="AC1171" s="353"/>
      <c r="AD1171" s="220"/>
      <c r="AE1171" s="353"/>
      <c r="AF1171" s="353"/>
      <c r="AG1171" s="220"/>
      <c r="AH1171" s="220"/>
      <c r="AI1171" s="220"/>
      <c r="AJ1171" s="220"/>
      <c r="AK1171" s="359"/>
      <c r="AL1171" s="359"/>
      <c r="AM1171" s="359"/>
      <c r="AN1171" s="360">
        <f>SUM(O1171:AL1171)</f>
        <v>0</v>
      </c>
      <c r="AO1171" s="360"/>
      <c r="AP1171" s="360"/>
      <c r="AQ1171" s="360"/>
    </row>
    <row r="1172" spans="1:44" outlineLevel="1">
      <c r="A1172" s="3"/>
      <c r="B1172" s="3"/>
      <c r="C1172" s="3"/>
      <c r="D1172" s="3"/>
      <c r="E1172" s="26"/>
      <c r="F1172" s="342" t="s">
        <v>406</v>
      </c>
      <c r="G1172" s="342"/>
      <c r="H1172" s="342"/>
      <c r="I1172" s="342"/>
      <c r="J1172" s="342"/>
      <c r="K1172" s="342"/>
      <c r="L1172" s="342"/>
      <c r="M1172" s="342"/>
      <c r="N1172" s="342"/>
      <c r="O1172" s="29"/>
      <c r="P1172" s="104"/>
      <c r="Q1172" s="104"/>
      <c r="R1172" s="220"/>
      <c r="S1172" s="353"/>
      <c r="T1172" s="353"/>
      <c r="U1172" s="220"/>
      <c r="V1172" s="353"/>
      <c r="W1172" s="353"/>
      <c r="X1172" s="220"/>
      <c r="Y1172" s="353"/>
      <c r="Z1172" s="353"/>
      <c r="AA1172" s="220"/>
      <c r="AB1172" s="353"/>
      <c r="AC1172" s="353"/>
      <c r="AD1172" s="220"/>
      <c r="AE1172" s="353"/>
      <c r="AF1172" s="353"/>
      <c r="AG1172" s="220"/>
      <c r="AH1172" s="220"/>
      <c r="AI1172" s="220"/>
      <c r="AJ1172" s="220"/>
      <c r="AK1172" s="359"/>
      <c r="AL1172" s="359"/>
      <c r="AM1172" s="359"/>
      <c r="AN1172" s="360">
        <f>SUM(O1172:AL1172)</f>
        <v>0</v>
      </c>
      <c r="AO1172" s="360"/>
      <c r="AP1172" s="360"/>
      <c r="AQ1172" s="360"/>
    </row>
    <row r="1173" spans="1:44" outlineLevel="1">
      <c r="A1173" s="3"/>
      <c r="B1173" s="3"/>
      <c r="C1173" s="3"/>
      <c r="D1173" s="3"/>
      <c r="E1173" s="26"/>
      <c r="F1173" s="239" t="s">
        <v>561</v>
      </c>
      <c r="G1173" s="239"/>
      <c r="H1173" s="239"/>
      <c r="I1173" s="239"/>
      <c r="J1173" s="239"/>
      <c r="K1173" s="239"/>
      <c r="L1173" s="239"/>
      <c r="M1173" s="239"/>
      <c r="N1173" s="239"/>
      <c r="O1173" s="27"/>
      <c r="P1173" s="104"/>
      <c r="Q1173" s="104"/>
      <c r="R1173" s="213"/>
      <c r="S1173" s="357"/>
      <c r="T1173" s="357"/>
      <c r="U1173" s="213"/>
      <c r="V1173" s="357"/>
      <c r="W1173" s="357"/>
      <c r="X1173" s="213">
        <f>X1169+X1170+X1171+X1172</f>
        <v>0</v>
      </c>
      <c r="Y1173" s="357"/>
      <c r="Z1173" s="357"/>
      <c r="AA1173" s="213">
        <f>AA1169+AA1170+AA1171+AA1172</f>
        <v>125</v>
      </c>
      <c r="AB1173" s="357"/>
      <c r="AC1173" s="357"/>
      <c r="AD1173" s="213">
        <f>AD1169+AD1170+AD1171+AD1172</f>
        <v>3</v>
      </c>
      <c r="AE1173" s="357"/>
      <c r="AF1173" s="357"/>
      <c r="AG1173" s="213">
        <f>AG1169+AG1170+AG1171-AG1172</f>
        <v>44</v>
      </c>
      <c r="AH1173" s="213"/>
      <c r="AI1173" s="213"/>
      <c r="AJ1173" s="213"/>
      <c r="AK1173" s="213">
        <f>AK1169+AK1170+AK1171+AK1172</f>
        <v>0</v>
      </c>
      <c r="AL1173" s="357"/>
      <c r="AM1173" s="357"/>
      <c r="AN1173" s="361">
        <f>SUM(O1173:AL1173)</f>
        <v>172</v>
      </c>
      <c r="AO1173" s="361"/>
      <c r="AP1173" s="361"/>
      <c r="AQ1173" s="361"/>
    </row>
    <row r="1174" spans="1:44" ht="7.5" customHeight="1" outlineLevel="1">
      <c r="A1174" s="3"/>
      <c r="B1174" s="3"/>
      <c r="C1174" s="3"/>
      <c r="D1174" s="3"/>
      <c r="E1174" s="26"/>
      <c r="F1174" s="26"/>
      <c r="G1174" s="26"/>
      <c r="H1174" s="26"/>
      <c r="I1174" s="26"/>
      <c r="J1174" s="26"/>
      <c r="K1174" s="26"/>
      <c r="L1174" s="26"/>
      <c r="M1174" s="26"/>
      <c r="N1174" s="26"/>
      <c r="O1174" s="105"/>
      <c r="P1174" s="105"/>
      <c r="Q1174" s="105"/>
      <c r="R1174" s="105"/>
      <c r="S1174" s="106"/>
      <c r="T1174" s="106"/>
      <c r="U1174" s="106"/>
      <c r="V1174" s="106"/>
      <c r="W1174" s="106"/>
      <c r="X1174" s="106"/>
      <c r="Y1174" s="106"/>
      <c r="Z1174" s="106"/>
      <c r="AA1174" s="106"/>
      <c r="AB1174" s="106"/>
      <c r="AC1174" s="106"/>
      <c r="AD1174" s="106"/>
      <c r="AE1174" s="106"/>
      <c r="AF1174" s="106"/>
      <c r="AG1174" s="359"/>
      <c r="AH1174" s="359"/>
      <c r="AI1174" s="359"/>
      <c r="AJ1174" s="359"/>
      <c r="AK1174" s="359"/>
      <c r="AL1174" s="359"/>
      <c r="AM1174" s="359"/>
      <c r="AN1174" s="107"/>
      <c r="AO1174" s="107"/>
      <c r="AP1174" s="107"/>
      <c r="AQ1174" s="107"/>
    </row>
    <row r="1175" spans="1:44" outlineLevel="1">
      <c r="A1175" s="3"/>
      <c r="B1175" s="3"/>
      <c r="C1175" s="3"/>
      <c r="D1175" s="3"/>
      <c r="E1175" s="26"/>
      <c r="F1175" s="362" t="s">
        <v>407</v>
      </c>
      <c r="G1175" s="362"/>
      <c r="H1175" s="362"/>
      <c r="I1175" s="362"/>
      <c r="J1175" s="362"/>
      <c r="K1175" s="362"/>
      <c r="L1175" s="362"/>
      <c r="M1175" s="362"/>
      <c r="N1175" s="362"/>
      <c r="O1175" s="362"/>
      <c r="P1175" s="26"/>
      <c r="Q1175" s="26"/>
      <c r="R1175" s="26"/>
      <c r="S1175" s="26"/>
      <c r="T1175" s="26"/>
      <c r="U1175" s="26"/>
      <c r="V1175" s="26"/>
      <c r="W1175" s="26"/>
      <c r="X1175" s="26"/>
      <c r="Y1175" s="26"/>
      <c r="Z1175" s="26"/>
      <c r="AA1175" s="26"/>
      <c r="AB1175" s="26"/>
      <c r="AC1175" s="26"/>
      <c r="AD1175" s="26"/>
      <c r="AE1175" s="26"/>
      <c r="AF1175" s="26"/>
      <c r="AG1175" s="342"/>
      <c r="AH1175" s="342"/>
      <c r="AI1175" s="342"/>
      <c r="AJ1175" s="342"/>
      <c r="AK1175" s="270"/>
      <c r="AL1175" s="270"/>
      <c r="AM1175" s="270"/>
      <c r="AN1175" s="270"/>
      <c r="AO1175" s="270"/>
      <c r="AP1175" s="270"/>
      <c r="AQ1175" s="270"/>
    </row>
    <row r="1176" spans="1:44" ht="5.25" customHeight="1" outlineLevel="1">
      <c r="A1176" s="3"/>
      <c r="B1176" s="3"/>
      <c r="C1176" s="3"/>
      <c r="D1176" s="3"/>
      <c r="E1176" s="26"/>
      <c r="F1176" s="26"/>
      <c r="G1176" s="26"/>
      <c r="H1176" s="26"/>
      <c r="I1176" s="26"/>
      <c r="J1176" s="26"/>
      <c r="K1176" s="26"/>
      <c r="L1176" s="26"/>
      <c r="M1176" s="26"/>
      <c r="N1176" s="26"/>
      <c r="O1176" s="26"/>
      <c r="P1176" s="26"/>
      <c r="Q1176" s="26"/>
      <c r="R1176" s="26"/>
      <c r="S1176" s="26"/>
      <c r="T1176" s="26"/>
      <c r="U1176" s="26"/>
      <c r="V1176" s="26"/>
      <c r="W1176" s="26"/>
      <c r="X1176" s="26"/>
      <c r="Y1176" s="26"/>
      <c r="Z1176" s="26"/>
      <c r="AA1176" s="26"/>
      <c r="AB1176" s="26"/>
      <c r="AC1176" s="26"/>
      <c r="AD1176" s="26"/>
      <c r="AE1176" s="26"/>
      <c r="AF1176" s="26"/>
      <c r="AG1176" s="342"/>
      <c r="AH1176" s="342"/>
      <c r="AI1176" s="342"/>
      <c r="AJ1176" s="342"/>
      <c r="AK1176" s="270"/>
      <c r="AL1176" s="270"/>
      <c r="AM1176" s="270"/>
      <c r="AN1176" s="270"/>
      <c r="AO1176" s="270"/>
      <c r="AP1176" s="270"/>
      <c r="AQ1176" s="270"/>
    </row>
    <row r="1177" spans="1:44" ht="12.75" hidden="1" customHeight="1" outlineLevel="2">
      <c r="A1177" s="3"/>
      <c r="B1177" s="3"/>
      <c r="C1177" s="3"/>
      <c r="D1177" s="3"/>
      <c r="E1177" s="26"/>
      <c r="F1177" s="239"/>
      <c r="G1177" s="239"/>
      <c r="H1177" s="239"/>
      <c r="I1177" s="239"/>
      <c r="J1177" s="239"/>
      <c r="K1177" s="239"/>
      <c r="L1177" s="239"/>
      <c r="M1177" s="239"/>
      <c r="N1177" s="239"/>
      <c r="O1177" s="27"/>
      <c r="P1177" s="104"/>
      <c r="Q1177" s="104"/>
      <c r="R1177" s="279"/>
      <c r="S1177" s="358"/>
      <c r="T1177" s="358"/>
      <c r="U1177" s="279"/>
      <c r="V1177" s="358"/>
      <c r="W1177" s="358"/>
      <c r="X1177" s="279"/>
      <c r="Y1177" s="358"/>
      <c r="Z1177" s="358"/>
      <c r="AA1177" s="279"/>
      <c r="AB1177" s="358"/>
      <c r="AC1177" s="358"/>
      <c r="AD1177" s="279"/>
      <c r="AE1177" s="358"/>
      <c r="AF1177" s="358"/>
      <c r="AG1177" s="279"/>
      <c r="AH1177" s="279"/>
      <c r="AI1177" s="279"/>
      <c r="AJ1177" s="279"/>
      <c r="AK1177" s="355"/>
      <c r="AL1177" s="355"/>
      <c r="AM1177" s="355"/>
      <c r="AN1177" s="355"/>
      <c r="AO1177" s="355"/>
      <c r="AP1177" s="355"/>
      <c r="AQ1177" s="355"/>
    </row>
    <row r="1178" spans="1:44" ht="12.75" hidden="1" customHeight="1" outlineLevel="2">
      <c r="A1178" s="3"/>
      <c r="B1178" s="3"/>
      <c r="C1178" s="3"/>
      <c r="D1178" s="3"/>
      <c r="E1178" s="26"/>
      <c r="F1178" s="342"/>
      <c r="G1178" s="342"/>
      <c r="H1178" s="342"/>
      <c r="I1178" s="342"/>
      <c r="J1178" s="342"/>
      <c r="K1178" s="342"/>
      <c r="L1178" s="342"/>
      <c r="M1178" s="342"/>
      <c r="N1178" s="342"/>
      <c r="O1178" s="29"/>
      <c r="P1178" s="104"/>
      <c r="Q1178" s="104"/>
      <c r="R1178" s="220"/>
      <c r="S1178" s="353"/>
      <c r="T1178" s="353"/>
      <c r="U1178" s="220"/>
      <c r="V1178" s="353"/>
      <c r="W1178" s="353"/>
      <c r="X1178" s="220"/>
      <c r="Y1178" s="353"/>
      <c r="Z1178" s="353"/>
      <c r="AA1178" s="220"/>
      <c r="AB1178" s="353"/>
      <c r="AC1178" s="353"/>
      <c r="AD1178" s="220"/>
      <c r="AE1178" s="353"/>
      <c r="AF1178" s="353"/>
      <c r="AG1178" s="220"/>
      <c r="AH1178" s="220"/>
      <c r="AI1178" s="220"/>
      <c r="AJ1178" s="220"/>
      <c r="AK1178" s="359"/>
      <c r="AL1178" s="359"/>
      <c r="AM1178" s="359"/>
      <c r="AN1178" s="354"/>
      <c r="AO1178" s="354"/>
      <c r="AP1178" s="354"/>
      <c r="AQ1178" s="354"/>
    </row>
    <row r="1179" spans="1:44" hidden="1" outlineLevel="2">
      <c r="A1179" s="3"/>
      <c r="B1179" s="3"/>
      <c r="C1179" s="3"/>
      <c r="D1179" s="3"/>
      <c r="E1179" s="26"/>
      <c r="F1179" s="342"/>
      <c r="G1179" s="342"/>
      <c r="H1179" s="342"/>
      <c r="I1179" s="342"/>
      <c r="J1179" s="342"/>
      <c r="K1179" s="342"/>
      <c r="L1179" s="342"/>
      <c r="M1179" s="342"/>
      <c r="N1179" s="342"/>
      <c r="O1179" s="29"/>
      <c r="P1179" s="104"/>
      <c r="Q1179" s="104"/>
      <c r="R1179" s="220"/>
      <c r="S1179" s="353"/>
      <c r="T1179" s="353"/>
      <c r="U1179" s="220"/>
      <c r="V1179" s="353"/>
      <c r="W1179" s="353"/>
      <c r="X1179" s="220"/>
      <c r="Y1179" s="353"/>
      <c r="Z1179" s="353"/>
      <c r="AA1179" s="220"/>
      <c r="AB1179" s="353"/>
      <c r="AC1179" s="353"/>
      <c r="AD1179" s="220"/>
      <c r="AE1179" s="353"/>
      <c r="AF1179" s="353"/>
      <c r="AG1179" s="220"/>
      <c r="AH1179" s="220"/>
      <c r="AI1179" s="220"/>
      <c r="AJ1179" s="220"/>
      <c r="AK1179" s="359"/>
      <c r="AL1179" s="359"/>
      <c r="AM1179" s="359"/>
      <c r="AN1179" s="360"/>
      <c r="AO1179" s="360"/>
      <c r="AP1179" s="360"/>
      <c r="AQ1179" s="360"/>
    </row>
    <row r="1180" spans="1:44" hidden="1" outlineLevel="2">
      <c r="A1180" s="3"/>
      <c r="B1180" s="3"/>
      <c r="C1180" s="3"/>
      <c r="D1180" s="3"/>
      <c r="E1180" s="26"/>
      <c r="F1180" s="285"/>
      <c r="G1180" s="285"/>
      <c r="H1180" s="285"/>
      <c r="I1180" s="285"/>
      <c r="J1180" s="285"/>
      <c r="K1180" s="285"/>
      <c r="L1180" s="285"/>
      <c r="M1180" s="285"/>
      <c r="N1180" s="285"/>
      <c r="O1180" s="29"/>
      <c r="P1180" s="104"/>
      <c r="Q1180" s="104"/>
      <c r="R1180" s="29"/>
      <c r="S1180" s="104"/>
      <c r="T1180" s="104"/>
      <c r="U1180" s="29"/>
      <c r="V1180" s="104"/>
      <c r="W1180" s="104"/>
      <c r="X1180" s="29"/>
      <c r="Y1180" s="104"/>
      <c r="Z1180" s="104"/>
      <c r="AA1180" s="29"/>
      <c r="AB1180" s="104"/>
      <c r="AC1180" s="104"/>
      <c r="AD1180" s="29"/>
      <c r="AE1180" s="104"/>
      <c r="AF1180" s="104"/>
      <c r="AG1180" s="220"/>
      <c r="AH1180" s="220"/>
      <c r="AI1180" s="220"/>
      <c r="AJ1180" s="220"/>
      <c r="AK1180" s="359"/>
      <c r="AL1180" s="359"/>
      <c r="AM1180" s="359"/>
      <c r="AN1180" s="335"/>
      <c r="AO1180" s="335"/>
      <c r="AP1180" s="335"/>
      <c r="AQ1180" s="335"/>
    </row>
    <row r="1181" spans="1:44" hidden="1" outlineLevel="2">
      <c r="A1181" s="3"/>
      <c r="B1181" s="3"/>
      <c r="C1181" s="3"/>
      <c r="D1181" s="3"/>
      <c r="E1181" s="26"/>
      <c r="F1181" s="285"/>
      <c r="G1181" s="285"/>
      <c r="H1181" s="285"/>
      <c r="I1181" s="285"/>
      <c r="J1181" s="285"/>
      <c r="K1181" s="285"/>
      <c r="L1181" s="285"/>
      <c r="M1181" s="285"/>
      <c r="N1181" s="285"/>
      <c r="O1181" s="29"/>
      <c r="P1181" s="104"/>
      <c r="Q1181" s="104"/>
      <c r="R1181" s="220"/>
      <c r="S1181" s="353"/>
      <c r="T1181" s="353"/>
      <c r="U1181" s="220"/>
      <c r="V1181" s="353"/>
      <c r="W1181" s="353"/>
      <c r="X1181" s="220"/>
      <c r="Y1181" s="353"/>
      <c r="Z1181" s="353"/>
      <c r="AA1181" s="220"/>
      <c r="AB1181" s="353"/>
      <c r="AC1181" s="353"/>
      <c r="AD1181" s="220"/>
      <c r="AE1181" s="353"/>
      <c r="AF1181" s="353"/>
      <c r="AG1181" s="220"/>
      <c r="AH1181" s="220"/>
      <c r="AI1181" s="220"/>
      <c r="AJ1181" s="220"/>
      <c r="AK1181" s="359"/>
      <c r="AL1181" s="359"/>
      <c r="AM1181" s="359"/>
      <c r="AN1181" s="355"/>
      <c r="AO1181" s="355"/>
      <c r="AP1181" s="355"/>
      <c r="AQ1181" s="355"/>
    </row>
    <row r="1182" spans="1:44" outlineLevel="1" collapsed="1">
      <c r="A1182" s="3"/>
      <c r="B1182" s="3"/>
      <c r="C1182" s="3"/>
      <c r="D1182" s="3"/>
      <c r="E1182" s="26"/>
      <c r="F1182" s="239" t="s">
        <v>551</v>
      </c>
      <c r="G1182" s="239"/>
      <c r="H1182" s="239"/>
      <c r="I1182" s="239"/>
      <c r="J1182" s="239"/>
      <c r="K1182" s="239"/>
      <c r="L1182" s="239"/>
      <c r="M1182" s="239"/>
      <c r="N1182" s="239"/>
      <c r="O1182" s="27"/>
      <c r="P1182" s="104"/>
      <c r="Q1182" s="104"/>
      <c r="R1182" s="213">
        <f>R1177+R1178+R1179+R1181</f>
        <v>0</v>
      </c>
      <c r="S1182" s="357"/>
      <c r="T1182" s="357"/>
      <c r="U1182" s="213">
        <f>U1177+U1178+U1179+U1181</f>
        <v>0</v>
      </c>
      <c r="V1182" s="357"/>
      <c r="W1182" s="357"/>
      <c r="X1182" s="213"/>
      <c r="Y1182" s="357"/>
      <c r="Z1182" s="357"/>
      <c r="AA1182" s="213">
        <v>124</v>
      </c>
      <c r="AB1182" s="357"/>
      <c r="AC1182" s="357"/>
      <c r="AD1182" s="213">
        <v>3</v>
      </c>
      <c r="AE1182" s="357"/>
      <c r="AF1182" s="357"/>
      <c r="AG1182" s="213">
        <v>42</v>
      </c>
      <c r="AH1182" s="213"/>
      <c r="AI1182" s="213"/>
      <c r="AJ1182" s="213"/>
      <c r="AK1182" s="361">
        <f>AK1177+AK1178+AK1179+AK1181</f>
        <v>0</v>
      </c>
      <c r="AL1182" s="361"/>
      <c r="AM1182" s="361"/>
      <c r="AN1182" s="361">
        <f>SUM(O1182:AL1182)</f>
        <v>169</v>
      </c>
      <c r="AO1182" s="361"/>
      <c r="AP1182" s="361"/>
      <c r="AQ1182" s="361"/>
      <c r="AR1182" s="3">
        <v>1837</v>
      </c>
    </row>
    <row r="1183" spans="1:44" outlineLevel="1">
      <c r="E1183" s="26"/>
      <c r="F1183" s="342" t="s">
        <v>408</v>
      </c>
      <c r="G1183" s="342"/>
      <c r="H1183" s="342"/>
      <c r="I1183" s="342"/>
      <c r="J1183" s="342"/>
      <c r="K1183" s="342"/>
      <c r="L1183" s="342"/>
      <c r="M1183" s="342"/>
      <c r="N1183" s="342"/>
      <c r="O1183" s="29"/>
      <c r="P1183" s="104"/>
      <c r="Q1183" s="104"/>
      <c r="R1183" s="220"/>
      <c r="S1183" s="353"/>
      <c r="T1183" s="353"/>
      <c r="U1183" s="220"/>
      <c r="V1183" s="353"/>
      <c r="W1183" s="353"/>
      <c r="X1183" s="220"/>
      <c r="Y1183" s="353"/>
      <c r="Z1183" s="353"/>
      <c r="AA1183" s="220">
        <v>2</v>
      </c>
      <c r="AB1183" s="353"/>
      <c r="AC1183" s="353"/>
      <c r="AD1183" s="220"/>
      <c r="AE1183" s="353"/>
      <c r="AF1183" s="353"/>
      <c r="AG1183" s="220">
        <v>1</v>
      </c>
      <c r="AH1183" s="220"/>
      <c r="AI1183" s="220"/>
      <c r="AJ1183" s="220"/>
      <c r="AK1183" s="359"/>
      <c r="AL1183" s="359"/>
      <c r="AM1183" s="359"/>
      <c r="AN1183" s="354">
        <f>SUM(O1183:AL1183)</f>
        <v>3</v>
      </c>
      <c r="AO1183" s="354"/>
      <c r="AP1183" s="354"/>
      <c r="AQ1183" s="354"/>
      <c r="AR1183" s="3">
        <f>AR1185-AR1182</f>
        <v>17</v>
      </c>
    </row>
    <row r="1184" spans="1:44" outlineLevel="1">
      <c r="E1184" s="26"/>
      <c r="F1184" s="342" t="s">
        <v>406</v>
      </c>
      <c r="G1184" s="342"/>
      <c r="H1184" s="342"/>
      <c r="I1184" s="342"/>
      <c r="J1184" s="342"/>
      <c r="K1184" s="342"/>
      <c r="L1184" s="342"/>
      <c r="M1184" s="342"/>
      <c r="N1184" s="342"/>
      <c r="O1184" s="29"/>
      <c r="P1184" s="104"/>
      <c r="Q1184" s="104"/>
      <c r="R1184" s="220"/>
      <c r="S1184" s="353"/>
      <c r="T1184" s="353"/>
      <c r="U1184" s="220"/>
      <c r="V1184" s="353"/>
      <c r="W1184" s="353"/>
      <c r="X1184" s="220"/>
      <c r="Y1184" s="353"/>
      <c r="Z1184" s="353"/>
      <c r="AA1184" s="220"/>
      <c r="AB1184" s="353"/>
      <c r="AC1184" s="353"/>
      <c r="AD1184" s="220"/>
      <c r="AE1184" s="353"/>
      <c r="AF1184" s="353"/>
      <c r="AG1184" s="220"/>
      <c r="AH1184" s="220"/>
      <c r="AI1184" s="220"/>
      <c r="AJ1184" s="220"/>
      <c r="AK1184" s="359"/>
      <c r="AL1184" s="359"/>
      <c r="AM1184" s="359"/>
      <c r="AN1184" s="360">
        <f>SUM(O1184:AL1184)</f>
        <v>0</v>
      </c>
      <c r="AO1184" s="360"/>
      <c r="AP1184" s="360"/>
      <c r="AQ1184" s="360"/>
    </row>
    <row r="1185" spans="1:44" outlineLevel="1">
      <c r="E1185" s="26"/>
      <c r="F1185" s="239" t="s">
        <v>561</v>
      </c>
      <c r="G1185" s="239"/>
      <c r="H1185" s="239"/>
      <c r="I1185" s="239"/>
      <c r="J1185" s="239"/>
      <c r="K1185" s="239"/>
      <c r="L1185" s="239"/>
      <c r="M1185" s="239"/>
      <c r="N1185" s="239"/>
      <c r="O1185" s="27"/>
      <c r="P1185" s="104"/>
      <c r="Q1185" s="104"/>
      <c r="R1185" s="213">
        <f>R1182+R1183+R1184</f>
        <v>0</v>
      </c>
      <c r="S1185" s="357"/>
      <c r="T1185" s="357"/>
      <c r="U1185" s="213">
        <f>U1182+U1183+U1184</f>
        <v>0</v>
      </c>
      <c r="V1185" s="357"/>
      <c r="W1185" s="357"/>
      <c r="X1185" s="213">
        <f>X1182+X1183+X1184</f>
        <v>0</v>
      </c>
      <c r="Y1185" s="357"/>
      <c r="Z1185" s="357"/>
      <c r="AA1185" s="213">
        <f>AA1182+AA1183+AA1184</f>
        <v>126</v>
      </c>
      <c r="AB1185" s="357"/>
      <c r="AC1185" s="357"/>
      <c r="AD1185" s="213">
        <f>AD1182+AD1183+AD1184</f>
        <v>3</v>
      </c>
      <c r="AE1185" s="357"/>
      <c r="AF1185" s="357"/>
      <c r="AG1185" s="213">
        <f>AG1182+AG1183+AG1184</f>
        <v>43</v>
      </c>
      <c r="AH1185" s="213"/>
      <c r="AI1185" s="213"/>
      <c r="AJ1185" s="213"/>
      <c r="AK1185" s="213">
        <f>AK1182+AK1183+AK1184</f>
        <v>0</v>
      </c>
      <c r="AL1185" s="357"/>
      <c r="AM1185" s="357"/>
      <c r="AN1185" s="361">
        <f>SUM(O1185:AL1185)</f>
        <v>172</v>
      </c>
      <c r="AO1185" s="361"/>
      <c r="AP1185" s="361"/>
      <c r="AQ1185" s="361"/>
      <c r="AR1185" s="3">
        <v>1854</v>
      </c>
    </row>
    <row r="1186" spans="1:44" outlineLevel="1">
      <c r="E1186" s="26"/>
      <c r="F1186" s="26"/>
      <c r="G1186" s="26"/>
      <c r="H1186" s="26"/>
      <c r="I1186" s="26"/>
      <c r="J1186" s="26"/>
      <c r="K1186" s="26"/>
      <c r="L1186" s="26"/>
      <c r="M1186" s="26"/>
      <c r="N1186" s="26"/>
      <c r="O1186" s="105"/>
      <c r="P1186" s="105"/>
      <c r="Q1186" s="105"/>
      <c r="R1186" s="105"/>
      <c r="S1186" s="106"/>
      <c r="T1186" s="106"/>
      <c r="U1186" s="106"/>
      <c r="V1186" s="106"/>
      <c r="W1186" s="106"/>
      <c r="X1186" s="106"/>
      <c r="Y1186" s="106"/>
      <c r="Z1186" s="106"/>
      <c r="AA1186" s="106"/>
      <c r="AB1186" s="106"/>
      <c r="AC1186" s="106"/>
      <c r="AD1186" s="106"/>
      <c r="AE1186" s="106"/>
      <c r="AF1186" s="106"/>
      <c r="AG1186" s="359"/>
      <c r="AH1186" s="359"/>
      <c r="AI1186" s="359"/>
      <c r="AJ1186" s="359"/>
      <c r="AK1186" s="359"/>
      <c r="AL1186" s="359"/>
      <c r="AM1186" s="359"/>
      <c r="AN1186" s="107"/>
      <c r="AO1186" s="107"/>
      <c r="AP1186" s="107"/>
      <c r="AQ1186" s="107"/>
    </row>
    <row r="1187" spans="1:44" outlineLevel="1">
      <c r="E1187" s="26"/>
      <c r="F1187" s="362" t="s">
        <v>409</v>
      </c>
      <c r="G1187" s="362"/>
      <c r="H1187" s="362"/>
      <c r="I1187" s="362"/>
      <c r="J1187" s="362"/>
      <c r="K1187" s="362"/>
      <c r="L1187" s="362"/>
      <c r="M1187" s="362"/>
      <c r="N1187" s="362"/>
      <c r="O1187" s="26"/>
      <c r="P1187" s="26"/>
      <c r="Q1187" s="26"/>
      <c r="R1187" s="26"/>
      <c r="S1187" s="26"/>
      <c r="T1187" s="26"/>
      <c r="U1187" s="26"/>
      <c r="V1187" s="26"/>
      <c r="W1187" s="26"/>
      <c r="X1187" s="26"/>
      <c r="Y1187" s="26"/>
      <c r="Z1187" s="26"/>
      <c r="AA1187" s="26"/>
      <c r="AB1187" s="26"/>
      <c r="AC1187" s="26"/>
      <c r="AD1187" s="26"/>
      <c r="AE1187" s="26"/>
      <c r="AF1187" s="26"/>
      <c r="AG1187" s="342"/>
      <c r="AH1187" s="342"/>
      <c r="AI1187" s="342"/>
      <c r="AJ1187" s="342"/>
      <c r="AK1187" s="270"/>
      <c r="AL1187" s="270"/>
      <c r="AM1187" s="270"/>
      <c r="AN1187" s="270"/>
      <c r="AO1187" s="270"/>
      <c r="AP1187" s="270"/>
      <c r="AQ1187" s="270"/>
    </row>
    <row r="1188" spans="1:44" ht="7.5" customHeight="1" outlineLevel="1">
      <c r="E1188" s="26"/>
      <c r="F1188" s="108"/>
      <c r="G1188" s="108"/>
      <c r="H1188" s="108"/>
      <c r="I1188" s="108"/>
      <c r="J1188" s="108"/>
      <c r="K1188" s="108"/>
      <c r="L1188" s="108"/>
      <c r="M1188" s="108"/>
      <c r="N1188" s="108"/>
      <c r="O1188" s="26"/>
      <c r="P1188" s="26"/>
      <c r="Q1188" s="26"/>
      <c r="R1188" s="26"/>
      <c r="S1188" s="26"/>
      <c r="T1188" s="26"/>
      <c r="U1188" s="26"/>
      <c r="V1188" s="26"/>
      <c r="W1188" s="26"/>
      <c r="X1188" s="26"/>
      <c r="Y1188" s="26"/>
      <c r="Z1188" s="26"/>
      <c r="AA1188" s="26"/>
      <c r="AB1188" s="26"/>
      <c r="AC1188" s="26"/>
      <c r="AD1188" s="26"/>
      <c r="AE1188" s="26"/>
      <c r="AF1188" s="26"/>
      <c r="AG1188" s="342"/>
      <c r="AH1188" s="342"/>
      <c r="AI1188" s="342"/>
      <c r="AJ1188" s="342"/>
      <c r="AK1188" s="270"/>
      <c r="AL1188" s="270"/>
      <c r="AM1188" s="270"/>
      <c r="AN1188" s="363"/>
      <c r="AO1188" s="363"/>
      <c r="AP1188" s="363"/>
      <c r="AQ1188" s="363"/>
    </row>
    <row r="1189" spans="1:44" outlineLevel="1">
      <c r="A1189" s="33"/>
      <c r="E1189" s="26"/>
      <c r="F1189" s="239" t="s">
        <v>551</v>
      </c>
      <c r="G1189" s="239"/>
      <c r="H1189" s="239"/>
      <c r="I1189" s="239"/>
      <c r="J1189" s="239"/>
      <c r="K1189" s="239"/>
      <c r="L1189" s="239"/>
      <c r="M1189" s="239"/>
      <c r="N1189" s="239"/>
      <c r="O1189" s="27"/>
      <c r="P1189" s="104"/>
      <c r="Q1189" s="104"/>
      <c r="R1189" s="213">
        <f>R1169+R1182</f>
        <v>0</v>
      </c>
      <c r="S1189" s="357"/>
      <c r="T1189" s="357"/>
      <c r="U1189" s="213">
        <f>U1169+U1182</f>
        <v>0</v>
      </c>
      <c r="V1189" s="357"/>
      <c r="W1189" s="357"/>
      <c r="X1189" s="213">
        <f>X1173-X1182</f>
        <v>0</v>
      </c>
      <c r="Y1189" s="357"/>
      <c r="Z1189" s="357"/>
      <c r="AA1189" s="213">
        <v>1</v>
      </c>
      <c r="AB1189" s="357"/>
      <c r="AC1189" s="357"/>
      <c r="AD1189" s="213" t="s">
        <v>25</v>
      </c>
      <c r="AE1189" s="357"/>
      <c r="AF1189" s="357"/>
      <c r="AG1189" s="213" t="s">
        <v>25</v>
      </c>
      <c r="AH1189" s="213"/>
      <c r="AI1189" s="213"/>
      <c r="AJ1189" s="213"/>
      <c r="AK1189" s="361">
        <f>AK1169+AK1182</f>
        <v>0</v>
      </c>
      <c r="AL1189" s="361"/>
      <c r="AM1189" s="361"/>
      <c r="AN1189" s="361">
        <v>1</v>
      </c>
      <c r="AO1189" s="361"/>
      <c r="AP1189" s="361"/>
      <c r="AQ1189" s="361"/>
    </row>
    <row r="1190" spans="1:44" outlineLevel="1">
      <c r="A1190" s="33"/>
      <c r="E1190" s="26"/>
      <c r="F1190" s="239" t="s">
        <v>561</v>
      </c>
      <c r="G1190" s="239"/>
      <c r="H1190" s="239"/>
      <c r="I1190" s="239"/>
      <c r="J1190" s="239"/>
      <c r="K1190" s="239"/>
      <c r="L1190" s="239"/>
      <c r="M1190" s="239"/>
      <c r="N1190" s="239"/>
      <c r="O1190" s="27"/>
      <c r="P1190" s="104"/>
      <c r="Q1190" s="104"/>
      <c r="R1190" s="213">
        <f>R1173+R1185</f>
        <v>0</v>
      </c>
      <c r="S1190" s="357"/>
      <c r="T1190" s="357"/>
      <c r="U1190" s="213">
        <f>U1173+U1185</f>
        <v>0</v>
      </c>
      <c r="V1190" s="357"/>
      <c r="W1190" s="357"/>
      <c r="X1190" s="213">
        <f>X1173-X1185</f>
        <v>0</v>
      </c>
      <c r="Y1190" s="357"/>
      <c r="Z1190" s="357"/>
      <c r="AA1190" s="213">
        <f>AA1173-AA1185</f>
        <v>-1</v>
      </c>
      <c r="AB1190" s="357"/>
      <c r="AC1190" s="357"/>
      <c r="AD1190" s="213">
        <f>AD1173-AD1185</f>
        <v>0</v>
      </c>
      <c r="AE1190" s="357"/>
      <c r="AF1190" s="357"/>
      <c r="AG1190" s="279">
        <f>AG1173-AG1185</f>
        <v>1</v>
      </c>
      <c r="AH1190" s="279"/>
      <c r="AI1190" s="279"/>
      <c r="AJ1190" s="279"/>
      <c r="AK1190" s="355">
        <f>AK1173+AK1185</f>
        <v>0</v>
      </c>
      <c r="AL1190" s="355"/>
      <c r="AM1190" s="355"/>
      <c r="AN1190" s="361">
        <f>SUM(O1190:AL1190)</f>
        <v>0</v>
      </c>
      <c r="AO1190" s="361"/>
      <c r="AP1190" s="361"/>
      <c r="AQ1190" s="361"/>
    </row>
    <row r="1191" spans="1:44" outlineLevel="1">
      <c r="A1191" s="33"/>
      <c r="E1191" s="26"/>
      <c r="F1191" s="108"/>
      <c r="G1191" s="108"/>
      <c r="H1191" s="108"/>
      <c r="I1191" s="108"/>
      <c r="J1191" s="108"/>
      <c r="K1191" s="108"/>
      <c r="L1191" s="108"/>
      <c r="M1191" s="108"/>
      <c r="N1191" s="108"/>
      <c r="O1191" s="27"/>
      <c r="P1191" s="104"/>
      <c r="Q1191" s="104"/>
      <c r="R1191" s="27"/>
      <c r="S1191" s="104"/>
      <c r="T1191" s="104"/>
      <c r="U1191" s="27"/>
      <c r="V1191" s="104"/>
      <c r="W1191" s="104"/>
      <c r="X1191" s="27"/>
      <c r="Y1191" s="104"/>
      <c r="Z1191" s="104"/>
      <c r="AA1191" s="27"/>
      <c r="AB1191" s="104"/>
      <c r="AC1191" s="104"/>
      <c r="AD1191" s="27"/>
      <c r="AE1191" s="104"/>
      <c r="AF1191" s="104"/>
      <c r="AG1191" s="27"/>
      <c r="AH1191" s="27"/>
      <c r="AI1191" s="27"/>
      <c r="AJ1191" s="27"/>
      <c r="AK1191" s="64"/>
      <c r="AL1191" s="64"/>
      <c r="AM1191" s="64"/>
      <c r="AN1191" s="109"/>
      <c r="AO1191" s="109"/>
      <c r="AP1191" s="109"/>
      <c r="AQ1191" s="109"/>
    </row>
    <row r="1192" spans="1:44" hidden="1" outlineLevel="1">
      <c r="F1192" s="251" t="s">
        <v>410</v>
      </c>
      <c r="G1192" s="251"/>
      <c r="H1192" s="251"/>
      <c r="I1192" s="251"/>
      <c r="J1192" s="251"/>
      <c r="K1192" s="251"/>
      <c r="L1192" s="251"/>
      <c r="M1192" s="251"/>
      <c r="N1192" s="251"/>
      <c r="O1192" s="251"/>
      <c r="P1192" s="251"/>
      <c r="Q1192" s="251"/>
      <c r="R1192" s="251"/>
      <c r="S1192" s="251"/>
      <c r="T1192" s="251"/>
      <c r="U1192" s="251"/>
      <c r="V1192" s="251"/>
      <c r="W1192" s="251"/>
      <c r="X1192" s="251"/>
      <c r="Y1192" s="251"/>
      <c r="Z1192" s="251"/>
      <c r="AA1192" s="251"/>
      <c r="AB1192" s="251"/>
      <c r="AC1192" s="251"/>
      <c r="AD1192" s="251"/>
      <c r="AE1192" s="251"/>
      <c r="AF1192" s="251"/>
      <c r="AG1192" s="251"/>
      <c r="AH1192" s="251"/>
      <c r="AI1192" s="251"/>
      <c r="AJ1192" s="251"/>
      <c r="AK1192" s="251"/>
      <c r="AL1192" s="251"/>
      <c r="AM1192" s="251"/>
      <c r="AN1192" s="251"/>
      <c r="AO1192" s="251"/>
      <c r="AP1192" s="251"/>
      <c r="AQ1192" s="251"/>
    </row>
    <row r="1193" spans="1:44" hidden="1" outlineLevel="1">
      <c r="F1193" s="251"/>
      <c r="G1193" s="251"/>
      <c r="H1193" s="251"/>
      <c r="I1193" s="251"/>
      <c r="J1193" s="251"/>
      <c r="K1193" s="251"/>
      <c r="L1193" s="251"/>
      <c r="M1193" s="251"/>
      <c r="N1193" s="251"/>
      <c r="O1193" s="251"/>
      <c r="P1193" s="251"/>
      <c r="Q1193" s="251"/>
      <c r="R1193" s="251"/>
      <c r="S1193" s="251"/>
      <c r="T1193" s="251"/>
      <c r="U1193" s="251"/>
      <c r="V1193" s="251"/>
      <c r="W1193" s="251"/>
      <c r="X1193" s="251"/>
      <c r="Y1193" s="251"/>
      <c r="Z1193" s="251"/>
      <c r="AA1193" s="251"/>
      <c r="AB1193" s="251"/>
      <c r="AC1193" s="251"/>
      <c r="AD1193" s="251"/>
      <c r="AE1193" s="251"/>
      <c r="AF1193" s="251"/>
      <c r="AG1193" s="251"/>
      <c r="AH1193" s="251"/>
      <c r="AI1193" s="251"/>
      <c r="AJ1193" s="251"/>
      <c r="AK1193" s="251"/>
      <c r="AL1193" s="251"/>
      <c r="AM1193" s="251"/>
      <c r="AN1193" s="251"/>
      <c r="AO1193" s="251"/>
      <c r="AP1193" s="251"/>
      <c r="AQ1193" s="251"/>
    </row>
    <row r="1194" spans="1:44" hidden="1" outlineLevel="1">
      <c r="F1194" s="251"/>
      <c r="G1194" s="251"/>
      <c r="H1194" s="251"/>
      <c r="I1194" s="251"/>
      <c r="J1194" s="251"/>
      <c r="K1194" s="251"/>
      <c r="L1194" s="251"/>
      <c r="M1194" s="251"/>
      <c r="N1194" s="251"/>
      <c r="O1194" s="251"/>
      <c r="P1194" s="251"/>
      <c r="Q1194" s="251"/>
      <c r="R1194" s="251"/>
      <c r="S1194" s="251"/>
      <c r="T1194" s="251"/>
      <c r="U1194" s="251"/>
      <c r="V1194" s="251"/>
      <c r="W1194" s="251"/>
      <c r="X1194" s="251"/>
      <c r="Y1194" s="251"/>
      <c r="Z1194" s="251"/>
      <c r="AA1194" s="251"/>
      <c r="AB1194" s="251"/>
      <c r="AC1194" s="251"/>
      <c r="AD1194" s="251"/>
      <c r="AE1194" s="251"/>
      <c r="AF1194" s="251"/>
      <c r="AG1194" s="251"/>
      <c r="AH1194" s="251"/>
      <c r="AI1194" s="251"/>
      <c r="AJ1194" s="251"/>
      <c r="AK1194" s="251"/>
      <c r="AL1194" s="251"/>
      <c r="AM1194" s="251"/>
      <c r="AN1194" s="251"/>
      <c r="AO1194" s="251"/>
      <c r="AP1194" s="251"/>
      <c r="AQ1194" s="251"/>
    </row>
    <row r="1195" spans="1:44" hidden="1" outlineLevel="1">
      <c r="F1195" s="14"/>
      <c r="G1195" s="14"/>
      <c r="H1195" s="14"/>
      <c r="I1195" s="14"/>
      <c r="J1195" s="14"/>
      <c r="K1195" s="14"/>
      <c r="L1195" s="14"/>
      <c r="M1195" s="14"/>
      <c r="N1195" s="14"/>
      <c r="O1195" s="14"/>
      <c r="P1195" s="14"/>
      <c r="Q1195" s="14"/>
      <c r="R1195" s="14"/>
      <c r="S1195" s="14"/>
      <c r="T1195" s="14"/>
      <c r="U1195" s="14"/>
      <c r="V1195" s="14"/>
      <c r="W1195" s="14"/>
      <c r="X1195" s="14"/>
      <c r="Y1195" s="14"/>
      <c r="Z1195" s="14"/>
      <c r="AA1195" s="14"/>
      <c r="AB1195" s="55"/>
      <c r="AC1195" s="55"/>
      <c r="AD1195" s="55"/>
      <c r="AE1195" s="55"/>
      <c r="AF1195" s="55"/>
      <c r="AG1195" s="55"/>
      <c r="AH1195" s="55"/>
      <c r="AI1195" s="55"/>
      <c r="AJ1195" s="55"/>
      <c r="AK1195" s="55"/>
      <c r="AL1195" s="55"/>
      <c r="AM1195" s="55"/>
      <c r="AN1195" s="55"/>
      <c r="AO1195" s="55"/>
      <c r="AP1195" s="55"/>
      <c r="AQ1195" s="55"/>
    </row>
    <row r="1196" spans="1:44" hidden="1" outlineLevel="1">
      <c r="A1196" s="3"/>
      <c r="B1196" s="3"/>
      <c r="C1196" s="3"/>
      <c r="D1196" s="3"/>
      <c r="F1196" s="14"/>
      <c r="G1196" s="14"/>
      <c r="H1196" s="14"/>
      <c r="I1196" s="14"/>
      <c r="J1196" s="14"/>
      <c r="K1196" s="14"/>
      <c r="L1196" s="14"/>
      <c r="M1196" s="14"/>
      <c r="N1196" s="14"/>
      <c r="O1196" s="14"/>
      <c r="P1196" s="14"/>
      <c r="Q1196" s="14"/>
      <c r="R1196" s="14"/>
      <c r="S1196" s="14"/>
      <c r="T1196" s="14"/>
      <c r="U1196" s="14"/>
      <c r="V1196" s="14"/>
      <c r="W1196" s="14"/>
      <c r="X1196" s="14"/>
      <c r="Y1196" s="14"/>
      <c r="Z1196" s="14"/>
      <c r="AA1196" s="247" t="str">
        <f>$AA$212</f>
        <v>31 грудня 
2018  року</v>
      </c>
      <c r="AB1196" s="247"/>
      <c r="AC1196" s="247"/>
      <c r="AD1196" s="247"/>
      <c r="AE1196" s="247"/>
      <c r="AF1196" s="14"/>
      <c r="AG1196" s="247" t="str">
        <f>$AG$212</f>
        <v>31 грудня 
2017 року</v>
      </c>
      <c r="AH1196" s="247"/>
      <c r="AI1196" s="247"/>
      <c r="AJ1196" s="247"/>
      <c r="AK1196" s="247"/>
      <c r="AM1196" s="247" t="str">
        <f>$AM$212</f>
        <v>31 грудня
2016 року</v>
      </c>
      <c r="AN1196" s="247"/>
      <c r="AO1196" s="247"/>
      <c r="AP1196" s="247"/>
      <c r="AQ1196" s="247"/>
    </row>
    <row r="1197" spans="1:44" hidden="1" outlineLevel="1">
      <c r="A1197" s="3"/>
      <c r="B1197" s="3"/>
      <c r="C1197" s="3"/>
      <c r="D1197" s="3"/>
      <c r="F1197" s="14"/>
      <c r="G1197" s="14"/>
      <c r="H1197" s="14"/>
      <c r="I1197" s="14"/>
      <c r="J1197" s="14"/>
      <c r="K1197" s="14"/>
      <c r="L1197" s="14"/>
      <c r="M1197" s="14"/>
      <c r="N1197" s="14"/>
      <c r="O1197" s="14"/>
      <c r="P1197" s="14"/>
      <c r="Q1197" s="14"/>
      <c r="R1197" s="14"/>
      <c r="S1197" s="14"/>
      <c r="T1197" s="14"/>
      <c r="U1197" s="14"/>
      <c r="V1197" s="14"/>
      <c r="W1197" s="14"/>
      <c r="X1197" s="14"/>
      <c r="Y1197" s="14"/>
      <c r="Z1197" s="14"/>
      <c r="AA1197" s="248"/>
      <c r="AB1197" s="248"/>
      <c r="AC1197" s="248"/>
      <c r="AD1197" s="248"/>
      <c r="AE1197" s="248"/>
      <c r="AF1197" s="14"/>
      <c r="AG1197" s="248"/>
      <c r="AH1197" s="248"/>
      <c r="AI1197" s="248"/>
      <c r="AJ1197" s="248"/>
      <c r="AK1197" s="248"/>
      <c r="AM1197" s="248"/>
      <c r="AN1197" s="248"/>
      <c r="AO1197" s="248"/>
      <c r="AP1197" s="248"/>
      <c r="AQ1197" s="248"/>
    </row>
    <row r="1198" spans="1:44" hidden="1" outlineLevel="1">
      <c r="A1198" s="3"/>
      <c r="B1198" s="3"/>
      <c r="C1198" s="3"/>
      <c r="D1198" s="3"/>
      <c r="F1198" s="215" t="s">
        <v>188</v>
      </c>
      <c r="G1198" s="215"/>
      <c r="H1198" s="215"/>
      <c r="I1198" s="215"/>
      <c r="J1198" s="215"/>
      <c r="K1198" s="215"/>
      <c r="L1198" s="215"/>
      <c r="M1198" s="215"/>
      <c r="N1198" s="215"/>
      <c r="O1198" s="215"/>
      <c r="P1198" s="215"/>
      <c r="Q1198" s="215"/>
      <c r="R1198" s="215"/>
      <c r="S1198" s="215"/>
      <c r="T1198" s="215"/>
      <c r="U1198" s="215"/>
      <c r="V1198" s="215"/>
      <c r="W1198" s="215"/>
      <c r="X1198" s="215"/>
      <c r="Y1198" s="215"/>
      <c r="Z1198" s="14"/>
      <c r="AA1198" s="220">
        <v>546</v>
      </c>
      <c r="AB1198" s="220"/>
      <c r="AC1198" s="220"/>
      <c r="AD1198" s="220"/>
      <c r="AE1198" s="220"/>
      <c r="AF1198" s="14"/>
      <c r="AG1198" s="220">
        <v>505</v>
      </c>
      <c r="AH1198" s="220"/>
      <c r="AI1198" s="220"/>
      <c r="AJ1198" s="220"/>
      <c r="AK1198" s="220"/>
      <c r="AM1198" s="220">
        <v>355</v>
      </c>
      <c r="AN1198" s="220"/>
      <c r="AO1198" s="220"/>
      <c r="AP1198" s="220"/>
      <c r="AQ1198" s="220"/>
    </row>
    <row r="1199" spans="1:44" hidden="1" outlineLevel="1">
      <c r="A1199" s="3"/>
      <c r="B1199" s="3"/>
      <c r="C1199" s="3"/>
      <c r="D1199" s="3"/>
      <c r="F1199" s="215" t="s">
        <v>186</v>
      </c>
      <c r="G1199" s="215"/>
      <c r="H1199" s="215"/>
      <c r="I1199" s="215"/>
      <c r="J1199" s="215"/>
      <c r="K1199" s="215"/>
      <c r="L1199" s="215"/>
      <c r="M1199" s="215"/>
      <c r="N1199" s="215"/>
      <c r="O1199" s="215"/>
      <c r="P1199" s="215"/>
      <c r="Q1199" s="215"/>
      <c r="R1199" s="215"/>
      <c r="S1199" s="215"/>
      <c r="T1199" s="215"/>
      <c r="U1199" s="215"/>
      <c r="V1199" s="215"/>
      <c r="W1199" s="215"/>
      <c r="X1199" s="215"/>
      <c r="Y1199" s="215"/>
      <c r="Z1199" s="14"/>
      <c r="AA1199" s="220">
        <v>171</v>
      </c>
      <c r="AB1199" s="220"/>
      <c r="AC1199" s="220"/>
      <c r="AD1199" s="220"/>
      <c r="AE1199" s="220"/>
      <c r="AF1199" s="14"/>
      <c r="AG1199" s="220">
        <v>0</v>
      </c>
      <c r="AH1199" s="220"/>
      <c r="AI1199" s="220"/>
      <c r="AJ1199" s="220"/>
      <c r="AK1199" s="220"/>
      <c r="AM1199" s="220">
        <v>0</v>
      </c>
      <c r="AN1199" s="220"/>
      <c r="AO1199" s="220"/>
      <c r="AP1199" s="220"/>
      <c r="AQ1199" s="220"/>
    </row>
    <row r="1200" spans="1:44" hidden="1" outlineLevel="1">
      <c r="A1200" s="3"/>
      <c r="B1200" s="3"/>
      <c r="C1200" s="3"/>
      <c r="D1200" s="3"/>
      <c r="F1200" s="215" t="s">
        <v>190</v>
      </c>
      <c r="G1200" s="215"/>
      <c r="H1200" s="215"/>
      <c r="I1200" s="215"/>
      <c r="J1200" s="215"/>
      <c r="K1200" s="215"/>
      <c r="L1200" s="215"/>
      <c r="M1200" s="215"/>
      <c r="N1200" s="215"/>
      <c r="O1200" s="215"/>
      <c r="P1200" s="215"/>
      <c r="Q1200" s="215"/>
      <c r="R1200" s="215"/>
      <c r="S1200" s="215"/>
      <c r="T1200" s="215"/>
      <c r="U1200" s="215"/>
      <c r="V1200" s="215"/>
      <c r="W1200" s="215"/>
      <c r="X1200" s="215"/>
      <c r="Y1200" s="215"/>
      <c r="Z1200" s="14"/>
      <c r="AA1200" s="220">
        <v>11</v>
      </c>
      <c r="AB1200" s="220"/>
      <c r="AC1200" s="220"/>
      <c r="AD1200" s="220"/>
      <c r="AE1200" s="220"/>
      <c r="AF1200" s="14"/>
      <c r="AG1200" s="220">
        <v>20</v>
      </c>
      <c r="AH1200" s="220"/>
      <c r="AI1200" s="220"/>
      <c r="AJ1200" s="220"/>
      <c r="AK1200" s="220"/>
      <c r="AM1200" s="220">
        <v>23</v>
      </c>
      <c r="AN1200" s="220"/>
      <c r="AO1200" s="220"/>
      <c r="AP1200" s="220"/>
      <c r="AQ1200" s="220"/>
    </row>
    <row r="1201" spans="1:53" ht="13.5" hidden="1" outlineLevel="1" thickBot="1">
      <c r="A1201" s="3"/>
      <c r="B1201" s="3"/>
      <c r="C1201" s="3"/>
      <c r="D1201" s="3"/>
      <c r="AA1201" s="295">
        <f>SUBTOTAL(9,AA1198:AE1200)</f>
        <v>0</v>
      </c>
      <c r="AB1201" s="295"/>
      <c r="AC1201" s="295"/>
      <c r="AD1201" s="295"/>
      <c r="AE1201" s="295"/>
      <c r="AG1201" s="295">
        <f>SUBTOTAL(9,AG1198:AK1200)</f>
        <v>0</v>
      </c>
      <c r="AH1201" s="295"/>
      <c r="AI1201" s="295"/>
      <c r="AJ1201" s="295"/>
      <c r="AK1201" s="295"/>
      <c r="AL1201" s="110"/>
      <c r="AM1201" s="295">
        <f>SUBTOTAL(9,AM1198:AQ1200)</f>
        <v>0</v>
      </c>
      <c r="AN1201" s="295"/>
      <c r="AO1201" s="295"/>
      <c r="AP1201" s="295"/>
      <c r="AQ1201" s="295"/>
    </row>
    <row r="1202" spans="1:53" outlineLevel="1">
      <c r="A1202" s="3"/>
      <c r="B1202" s="3"/>
      <c r="C1202" s="3"/>
      <c r="D1202" s="3"/>
      <c r="AG1202" s="89"/>
      <c r="AH1202" s="89"/>
      <c r="AI1202" s="89"/>
      <c r="AJ1202" s="89"/>
      <c r="AK1202" s="89"/>
      <c r="AM1202" s="89"/>
      <c r="AN1202" s="89"/>
      <c r="AO1202" s="89"/>
      <c r="AP1202" s="89"/>
      <c r="AQ1202" s="89"/>
    </row>
    <row r="1203" spans="1:53" ht="16.5" customHeight="1" outlineLevel="1">
      <c r="A1203" s="3"/>
      <c r="B1203" s="3"/>
      <c r="C1203" s="3"/>
      <c r="D1203" s="3"/>
      <c r="F1203" s="252" t="s">
        <v>411</v>
      </c>
      <c r="G1203" s="252"/>
      <c r="H1203" s="252"/>
      <c r="I1203" s="252"/>
      <c r="J1203" s="252"/>
      <c r="K1203" s="252"/>
      <c r="L1203" s="252"/>
      <c r="M1203" s="252"/>
      <c r="N1203" s="252"/>
      <c r="O1203" s="252"/>
      <c r="P1203" s="252"/>
      <c r="Q1203" s="252"/>
      <c r="R1203" s="252"/>
      <c r="S1203" s="252"/>
      <c r="T1203" s="252"/>
      <c r="U1203" s="252"/>
      <c r="V1203" s="252"/>
      <c r="W1203" s="252"/>
      <c r="X1203" s="252"/>
      <c r="Y1203" s="252"/>
      <c r="Z1203" s="252"/>
      <c r="AA1203" s="252"/>
      <c r="AB1203" s="252"/>
      <c r="AC1203" s="252"/>
      <c r="AD1203" s="252"/>
      <c r="AE1203" s="252"/>
      <c r="AF1203" s="252"/>
      <c r="AG1203" s="252"/>
      <c r="AH1203" s="252"/>
      <c r="AI1203" s="252"/>
      <c r="AJ1203" s="252"/>
      <c r="AK1203" s="252"/>
      <c r="AL1203" s="252"/>
      <c r="AM1203" s="252"/>
      <c r="AN1203" s="252"/>
      <c r="AO1203" s="252"/>
      <c r="AP1203" s="252"/>
      <c r="AQ1203" s="252"/>
    </row>
    <row r="1204" spans="1:53" outlineLevel="1">
      <c r="A1204" s="3"/>
      <c r="B1204" s="3"/>
      <c r="C1204" s="3"/>
      <c r="D1204" s="3"/>
      <c r="F1204" s="252"/>
      <c r="G1204" s="252"/>
      <c r="H1204" s="252"/>
      <c r="I1204" s="252"/>
      <c r="J1204" s="252"/>
      <c r="K1204" s="252"/>
      <c r="L1204" s="252"/>
      <c r="M1204" s="252"/>
      <c r="N1204" s="252"/>
      <c r="O1204" s="252"/>
      <c r="P1204" s="252"/>
      <c r="Q1204" s="252"/>
      <c r="R1204" s="252"/>
      <c r="S1204" s="252"/>
      <c r="T1204" s="252"/>
      <c r="U1204" s="252"/>
      <c r="V1204" s="252"/>
      <c r="W1204" s="252"/>
      <c r="X1204" s="252"/>
      <c r="Y1204" s="252"/>
      <c r="Z1204" s="252"/>
      <c r="AA1204" s="252"/>
      <c r="AB1204" s="252"/>
      <c r="AC1204" s="252"/>
      <c r="AD1204" s="252"/>
      <c r="AE1204" s="252"/>
      <c r="AF1204" s="252"/>
      <c r="AG1204" s="252"/>
      <c r="AH1204" s="252"/>
      <c r="AI1204" s="252"/>
      <c r="AJ1204" s="252"/>
      <c r="AK1204" s="252"/>
      <c r="AL1204" s="252"/>
      <c r="AM1204" s="252"/>
      <c r="AN1204" s="252"/>
      <c r="AO1204" s="252"/>
      <c r="AP1204" s="252"/>
      <c r="AQ1204" s="252"/>
    </row>
    <row r="1205" spans="1:53" outlineLevel="1">
      <c r="A1205" s="3"/>
      <c r="B1205" s="3"/>
      <c r="C1205" s="3"/>
      <c r="D1205" s="3"/>
      <c r="F1205" s="224"/>
      <c r="G1205" s="224"/>
      <c r="H1205" s="224"/>
      <c r="I1205" s="224"/>
      <c r="J1205" s="224"/>
      <c r="K1205" s="224"/>
      <c r="L1205" s="224"/>
      <c r="M1205" s="224"/>
      <c r="N1205" s="224"/>
      <c r="O1205" s="224"/>
      <c r="P1205" s="224"/>
      <c r="Q1205" s="224"/>
      <c r="R1205" s="224"/>
      <c r="S1205" s="224"/>
      <c r="T1205" s="224"/>
      <c r="U1205" s="224"/>
      <c r="V1205" s="224"/>
      <c r="W1205" s="224"/>
      <c r="X1205" s="224"/>
      <c r="Y1205" s="224"/>
      <c r="Z1205" s="224"/>
      <c r="AA1205" s="224"/>
      <c r="AB1205" s="224"/>
      <c r="AC1205" s="224"/>
      <c r="AD1205" s="224"/>
      <c r="AE1205" s="224"/>
      <c r="AF1205" s="224"/>
      <c r="AG1205" s="224"/>
      <c r="AH1205" s="224"/>
      <c r="AI1205" s="224"/>
      <c r="AJ1205" s="224"/>
      <c r="AK1205" s="224"/>
      <c r="AL1205" s="224"/>
      <c r="AM1205" s="224"/>
      <c r="AN1205" s="224"/>
      <c r="AO1205" s="224"/>
      <c r="AP1205" s="224"/>
      <c r="AQ1205" s="224"/>
    </row>
    <row r="1206" spans="1:53" outlineLevel="1">
      <c r="A1206" s="3"/>
      <c r="B1206" s="3"/>
      <c r="C1206" s="3"/>
      <c r="D1206" s="3"/>
      <c r="F1206" s="224"/>
      <c r="G1206" s="224"/>
      <c r="H1206" s="224"/>
      <c r="I1206" s="224"/>
      <c r="J1206" s="224"/>
      <c r="K1206" s="224"/>
      <c r="L1206" s="224"/>
      <c r="M1206" s="224"/>
      <c r="N1206" s="224"/>
      <c r="O1206" s="224"/>
      <c r="P1206" s="224"/>
      <c r="Q1206" s="224"/>
      <c r="R1206" s="224"/>
      <c r="S1206" s="224"/>
      <c r="T1206" s="224"/>
      <c r="U1206" s="224"/>
      <c r="V1206" s="224"/>
      <c r="W1206" s="224"/>
      <c r="X1206" s="224"/>
      <c r="Y1206" s="224"/>
      <c r="Z1206" s="224"/>
      <c r="AA1206" s="224"/>
      <c r="AB1206" s="224"/>
      <c r="AC1206" s="224"/>
      <c r="AD1206" s="224"/>
      <c r="AE1206" s="224"/>
      <c r="AF1206" s="224"/>
      <c r="AG1206" s="224"/>
      <c r="AH1206" s="224"/>
      <c r="AI1206" s="224"/>
      <c r="AJ1206" s="224"/>
      <c r="AK1206" s="224"/>
      <c r="AL1206" s="224"/>
      <c r="AM1206" s="224"/>
      <c r="AN1206" s="224"/>
      <c r="AO1206" s="224"/>
      <c r="AP1206" s="224"/>
      <c r="AQ1206" s="224"/>
    </row>
    <row r="1207" spans="1:53" ht="15" outlineLevel="1">
      <c r="A1207" s="3"/>
      <c r="B1207" s="3"/>
      <c r="C1207" s="3"/>
      <c r="D1207" s="3"/>
      <c r="F1207" s="111"/>
      <c r="G1207" s="111"/>
      <c r="H1207" s="111"/>
      <c r="I1207" s="111"/>
      <c r="J1207" s="111"/>
      <c r="K1207" s="111"/>
      <c r="L1207" s="111"/>
      <c r="M1207" s="111"/>
      <c r="N1207" s="111"/>
      <c r="O1207" s="111"/>
      <c r="P1207" s="111"/>
      <c r="Q1207" s="111"/>
      <c r="R1207" s="111"/>
      <c r="S1207" s="111"/>
      <c r="T1207" s="111"/>
      <c r="U1207" s="111"/>
      <c r="V1207" s="111"/>
      <c r="W1207" s="111"/>
      <c r="X1207" s="111"/>
      <c r="Y1207" s="111"/>
      <c r="Z1207" s="111"/>
      <c r="AA1207" s="111"/>
      <c r="AB1207" s="111"/>
      <c r="AC1207" s="111"/>
      <c r="AD1207" s="111"/>
      <c r="AE1207" s="111"/>
      <c r="AF1207" s="111"/>
      <c r="AG1207" s="111"/>
      <c r="AH1207" s="111"/>
      <c r="AI1207" s="111"/>
      <c r="AJ1207" s="111"/>
      <c r="AK1207" s="111"/>
      <c r="AL1207" s="111"/>
      <c r="AM1207" s="111"/>
      <c r="AN1207" s="111"/>
      <c r="AO1207" s="111"/>
      <c r="AP1207" s="111"/>
      <c r="AQ1207" s="111"/>
    </row>
    <row r="1208" spans="1:53" ht="15" outlineLevel="1">
      <c r="A1208" s="3"/>
      <c r="B1208" s="3"/>
      <c r="C1208" s="3"/>
      <c r="D1208" s="3"/>
      <c r="F1208" s="111"/>
      <c r="G1208" s="111"/>
      <c r="H1208" s="111"/>
      <c r="I1208" s="111"/>
      <c r="J1208" s="111"/>
      <c r="K1208" s="111"/>
      <c r="L1208" s="111"/>
      <c r="M1208" s="111"/>
      <c r="N1208" s="111"/>
      <c r="O1208" s="111"/>
      <c r="P1208" s="111"/>
      <c r="Q1208" s="111"/>
      <c r="R1208" s="111"/>
      <c r="S1208" s="111"/>
      <c r="T1208" s="111"/>
      <c r="U1208" s="111"/>
      <c r="V1208" s="111"/>
      <c r="W1208" s="111"/>
      <c r="X1208" s="111"/>
      <c r="Y1208" s="111"/>
      <c r="Z1208" s="111"/>
      <c r="AA1208" s="111"/>
      <c r="AB1208" s="111"/>
      <c r="AC1208" s="111"/>
      <c r="AD1208" s="111"/>
      <c r="AE1208" s="111"/>
      <c r="AF1208" s="111"/>
      <c r="AG1208" s="111"/>
      <c r="AH1208" s="111"/>
      <c r="AI1208" s="111"/>
      <c r="AJ1208" s="111"/>
      <c r="AK1208" s="111"/>
      <c r="AL1208" s="111"/>
      <c r="AM1208" s="111"/>
      <c r="AN1208" s="111"/>
      <c r="AO1208" s="111"/>
      <c r="AP1208" s="111"/>
      <c r="AQ1208" s="111"/>
    </row>
    <row r="1209" spans="1:53">
      <c r="A1209" s="3"/>
      <c r="B1209" s="58"/>
      <c r="C1209" s="58"/>
      <c r="D1209" s="58"/>
      <c r="E1209" s="32"/>
      <c r="F1209" s="334" t="s">
        <v>10</v>
      </c>
      <c r="G1209" s="334"/>
      <c r="H1209" s="243" t="s">
        <v>412</v>
      </c>
      <c r="I1209" s="243"/>
      <c r="J1209" s="243"/>
      <c r="K1209" s="243"/>
      <c r="L1209" s="243"/>
      <c r="M1209" s="243"/>
      <c r="N1209" s="243"/>
      <c r="O1209" s="243"/>
      <c r="P1209" s="243"/>
      <c r="Q1209" s="243"/>
      <c r="R1209" s="243"/>
      <c r="S1209" s="243"/>
      <c r="T1209" s="243"/>
      <c r="U1209" s="243"/>
      <c r="V1209" s="243"/>
      <c r="W1209" s="243"/>
      <c r="X1209" s="243"/>
      <c r="Y1209" s="243"/>
      <c r="Z1209" s="243"/>
      <c r="AA1209" s="243"/>
      <c r="AB1209" s="243"/>
      <c r="AC1209" s="243"/>
      <c r="AD1209" s="243"/>
      <c r="AE1209" s="243"/>
      <c r="AF1209" s="243"/>
      <c r="AG1209" s="243"/>
      <c r="AH1209" s="243"/>
      <c r="AI1209" s="243"/>
      <c r="AJ1209" s="243"/>
      <c r="AK1209" s="243"/>
      <c r="AL1209" s="243"/>
      <c r="AM1209" s="243"/>
      <c r="AN1209" s="243"/>
      <c r="AO1209" s="243"/>
      <c r="AP1209" s="243"/>
      <c r="AQ1209" s="243"/>
    </row>
    <row r="1210" spans="1:53">
      <c r="A1210" s="3"/>
      <c r="B1210" s="58"/>
      <c r="C1210" s="58"/>
      <c r="D1210" s="58"/>
      <c r="AQ1210" s="14"/>
    </row>
    <row r="1211" spans="1:53" ht="12.75" customHeight="1">
      <c r="A1211" s="3"/>
      <c r="B1211" s="58"/>
      <c r="C1211" s="58"/>
      <c r="D1211" s="58"/>
      <c r="F1211" s="251" t="s">
        <v>574</v>
      </c>
      <c r="G1211" s="251"/>
      <c r="H1211" s="251"/>
      <c r="I1211" s="251"/>
      <c r="J1211" s="251"/>
      <c r="K1211" s="251"/>
      <c r="L1211" s="251"/>
      <c r="M1211" s="251"/>
      <c r="N1211" s="251"/>
      <c r="O1211" s="251"/>
      <c r="P1211" s="251"/>
      <c r="Q1211" s="251"/>
      <c r="R1211" s="251"/>
      <c r="S1211" s="251"/>
      <c r="T1211" s="251"/>
      <c r="U1211" s="251"/>
      <c r="V1211" s="251"/>
      <c r="W1211" s="251"/>
      <c r="X1211" s="251"/>
      <c r="Y1211" s="251"/>
      <c r="Z1211" s="251"/>
      <c r="AA1211" s="251"/>
      <c r="AB1211" s="251"/>
      <c r="AC1211" s="251"/>
      <c r="AD1211" s="251"/>
      <c r="AE1211" s="251"/>
      <c r="AF1211" s="251"/>
      <c r="AG1211" s="251"/>
      <c r="AH1211" s="251"/>
      <c r="AI1211" s="251"/>
      <c r="AJ1211" s="251"/>
      <c r="AK1211" s="251"/>
      <c r="AL1211" s="251"/>
      <c r="AM1211" s="251"/>
      <c r="AN1211" s="251"/>
      <c r="AO1211" s="251"/>
      <c r="AP1211" s="251"/>
      <c r="AQ1211" s="251"/>
    </row>
    <row r="1212" spans="1:53" ht="12.75" customHeight="1">
      <c r="A1212" s="3"/>
      <c r="B1212" s="58"/>
      <c r="C1212" s="58"/>
      <c r="D1212" s="58"/>
      <c r="E1212" s="112"/>
      <c r="F1212" s="251"/>
      <c r="G1212" s="251"/>
      <c r="H1212" s="251"/>
      <c r="I1212" s="251"/>
      <c r="J1212" s="251"/>
      <c r="K1212" s="251"/>
      <c r="L1212" s="251"/>
      <c r="M1212" s="251"/>
      <c r="N1212" s="251"/>
      <c r="O1212" s="251"/>
      <c r="P1212" s="251"/>
      <c r="Q1212" s="251"/>
      <c r="R1212" s="251"/>
      <c r="S1212" s="251"/>
      <c r="T1212" s="251"/>
      <c r="U1212" s="251"/>
      <c r="V1212" s="251"/>
      <c r="W1212" s="251"/>
      <c r="X1212" s="251"/>
      <c r="Y1212" s="251"/>
      <c r="Z1212" s="251"/>
      <c r="AA1212" s="251"/>
      <c r="AB1212" s="251"/>
      <c r="AC1212" s="251"/>
      <c r="AD1212" s="251"/>
      <c r="AE1212" s="251"/>
      <c r="AF1212" s="251"/>
      <c r="AG1212" s="251"/>
      <c r="AH1212" s="251"/>
      <c r="AI1212" s="251"/>
      <c r="AJ1212" s="251"/>
      <c r="AK1212" s="251"/>
      <c r="AL1212" s="251"/>
      <c r="AM1212" s="251"/>
      <c r="AN1212" s="251"/>
      <c r="AO1212" s="251"/>
      <c r="AP1212" s="251"/>
      <c r="AQ1212" s="251"/>
    </row>
    <row r="1213" spans="1:53" ht="9" customHeight="1">
      <c r="A1213" s="3"/>
      <c r="B1213" s="58"/>
      <c r="C1213" s="58"/>
      <c r="D1213" s="58"/>
      <c r="E1213" s="72"/>
      <c r="F1213" s="72"/>
      <c r="G1213" s="72"/>
      <c r="H1213" s="72"/>
      <c r="I1213" s="72"/>
      <c r="J1213" s="72"/>
      <c r="K1213" s="72"/>
      <c r="L1213" s="72"/>
      <c r="M1213" s="72"/>
      <c r="N1213" s="72"/>
      <c r="O1213" s="72"/>
      <c r="P1213" s="72"/>
      <c r="Q1213" s="72"/>
      <c r="R1213" s="72"/>
      <c r="S1213" s="72"/>
      <c r="T1213" s="72"/>
      <c r="U1213" s="72"/>
      <c r="V1213" s="72"/>
      <c r="W1213" s="72"/>
      <c r="X1213" s="72"/>
      <c r="Y1213" s="72"/>
      <c r="Z1213" s="72"/>
      <c r="AA1213" s="113"/>
      <c r="AB1213" s="113"/>
      <c r="AC1213" s="113"/>
      <c r="AD1213" s="113"/>
      <c r="AE1213" s="113"/>
      <c r="AF1213" s="72"/>
      <c r="AG1213" s="72"/>
      <c r="AH1213" s="72"/>
      <c r="AI1213" s="72"/>
      <c r="AJ1213" s="72"/>
      <c r="AK1213" s="72"/>
      <c r="AL1213" s="72"/>
      <c r="AM1213" s="72"/>
      <c r="AN1213" s="72"/>
      <c r="AO1213" s="72"/>
      <c r="AP1213" s="72"/>
      <c r="AQ1213" s="14"/>
    </row>
    <row r="1214" spans="1:53" ht="12.75" customHeight="1">
      <c r="A1214" s="3"/>
      <c r="B1214" s="58"/>
      <c r="C1214" s="58"/>
      <c r="D1214" s="58"/>
      <c r="E1214" s="72"/>
      <c r="F1214" s="72"/>
      <c r="G1214" s="72"/>
      <c r="H1214" s="72"/>
      <c r="I1214" s="72"/>
      <c r="J1214" s="72"/>
      <c r="K1214" s="72"/>
      <c r="L1214" s="72"/>
      <c r="M1214" s="72"/>
      <c r="N1214" s="72"/>
      <c r="O1214" s="72"/>
      <c r="P1214" s="72"/>
      <c r="Q1214" s="72"/>
      <c r="R1214" s="72"/>
      <c r="S1214" s="72"/>
      <c r="T1214" s="72"/>
      <c r="U1214" s="72"/>
      <c r="V1214" s="72"/>
      <c r="W1214" s="72"/>
      <c r="X1214" s="72"/>
      <c r="Y1214" s="72"/>
      <c r="AA1214" s="247">
        <v>2018</v>
      </c>
      <c r="AB1214" s="247"/>
      <c r="AC1214" s="247"/>
      <c r="AD1214" s="247"/>
      <c r="AE1214" s="247"/>
      <c r="AG1214" s="247">
        <v>2017</v>
      </c>
      <c r="AH1214" s="247"/>
      <c r="AI1214" s="247"/>
      <c r="AJ1214" s="247"/>
      <c r="AK1214" s="247"/>
      <c r="AM1214" s="247">
        <v>2016</v>
      </c>
      <c r="AN1214" s="247"/>
      <c r="AO1214" s="247"/>
      <c r="AP1214" s="247"/>
      <c r="AQ1214" s="247"/>
    </row>
    <row r="1215" spans="1:53">
      <c r="A1215" s="3"/>
      <c r="B1215" s="58"/>
      <c r="C1215" s="58"/>
      <c r="D1215" s="58"/>
      <c r="E1215" s="72"/>
      <c r="F1215" s="72"/>
      <c r="G1215" s="72"/>
      <c r="H1215" s="72"/>
      <c r="I1215" s="72"/>
      <c r="J1215" s="72"/>
      <c r="K1215" s="72"/>
      <c r="L1215" s="72"/>
      <c r="M1215" s="72"/>
      <c r="N1215" s="72"/>
      <c r="O1215" s="72"/>
      <c r="P1215" s="72"/>
      <c r="Q1215" s="72"/>
      <c r="R1215" s="72"/>
      <c r="S1215" s="72"/>
      <c r="T1215" s="72"/>
      <c r="U1215" s="72"/>
      <c r="V1215" s="72"/>
      <c r="W1215" s="72"/>
      <c r="X1215" s="72"/>
      <c r="Y1215" s="72"/>
      <c r="AA1215" s="248"/>
      <c r="AB1215" s="248"/>
      <c r="AC1215" s="248"/>
      <c r="AD1215" s="248"/>
      <c r="AE1215" s="248"/>
      <c r="AG1215" s="248"/>
      <c r="AH1215" s="248"/>
      <c r="AI1215" s="248"/>
      <c r="AJ1215" s="248"/>
      <c r="AK1215" s="248"/>
      <c r="AM1215" s="248"/>
      <c r="AN1215" s="248"/>
      <c r="AO1215" s="248"/>
      <c r="AP1215" s="248"/>
      <c r="AQ1215" s="248"/>
    </row>
    <row r="1216" spans="1:53">
      <c r="A1216" s="3"/>
      <c r="B1216" s="58"/>
      <c r="C1216" s="58"/>
      <c r="D1216" s="58"/>
      <c r="F1216" s="217" t="s">
        <v>413</v>
      </c>
      <c r="G1216" s="217"/>
      <c r="H1216" s="217"/>
      <c r="I1216" s="217"/>
      <c r="J1216" s="217"/>
      <c r="K1216" s="217"/>
      <c r="L1216" s="217"/>
      <c r="M1216" s="217"/>
      <c r="N1216" s="217"/>
      <c r="O1216" s="217"/>
      <c r="P1216" s="217"/>
      <c r="Q1216" s="217"/>
      <c r="R1216" s="8"/>
      <c r="S1216" s="8"/>
      <c r="T1216" s="8"/>
      <c r="U1216" s="8"/>
      <c r="V1216" s="8"/>
      <c r="W1216" s="8"/>
      <c r="X1216" s="8"/>
      <c r="AA1216" s="220">
        <v>1512</v>
      </c>
      <c r="AB1216" s="220"/>
      <c r="AC1216" s="220"/>
      <c r="AD1216" s="220"/>
      <c r="AE1216" s="220"/>
      <c r="AG1216" s="220">
        <v>595</v>
      </c>
      <c r="AH1216" s="220"/>
      <c r="AI1216" s="220"/>
      <c r="AJ1216" s="220"/>
      <c r="AK1216" s="220"/>
      <c r="AL1216" s="114"/>
      <c r="AM1216" s="221">
        <v>617</v>
      </c>
      <c r="AN1216" s="221"/>
      <c r="AO1216" s="221"/>
      <c r="AP1216" s="221"/>
      <c r="AQ1216" s="221"/>
      <c r="BA1216" s="3" t="s">
        <v>414</v>
      </c>
    </row>
    <row r="1217" spans="1:57" ht="13.5" customHeight="1">
      <c r="A1217" s="3"/>
      <c r="B1217" s="58"/>
      <c r="C1217" s="58"/>
      <c r="D1217" s="58"/>
      <c r="F1217" s="217" t="s">
        <v>415</v>
      </c>
      <c r="G1217" s="217"/>
      <c r="H1217" s="217"/>
      <c r="I1217" s="217"/>
      <c r="J1217" s="217"/>
      <c r="K1217" s="217"/>
      <c r="L1217" s="217"/>
      <c r="M1217" s="217"/>
      <c r="N1217" s="217"/>
      <c r="O1217" s="217"/>
      <c r="P1217" s="217"/>
      <c r="Q1217" s="217"/>
      <c r="R1217" s="8"/>
      <c r="S1217" s="8"/>
      <c r="T1217" s="8"/>
      <c r="U1217" s="8"/>
      <c r="V1217" s="8"/>
      <c r="W1217" s="8"/>
      <c r="X1217" s="8"/>
      <c r="AA1217" s="220">
        <v>0</v>
      </c>
      <c r="AB1217" s="220"/>
      <c r="AC1217" s="220"/>
      <c r="AD1217" s="220"/>
      <c r="AE1217" s="220"/>
      <c r="AG1217" s="220">
        <v>0</v>
      </c>
      <c r="AH1217" s="220"/>
      <c r="AI1217" s="220"/>
      <c r="AJ1217" s="220"/>
      <c r="AK1217" s="220"/>
      <c r="AL1217" s="114"/>
      <c r="AM1217" s="221">
        <v>0</v>
      </c>
      <c r="AN1217" s="221"/>
      <c r="AO1217" s="221"/>
      <c r="AP1217" s="221"/>
      <c r="AQ1217" s="221"/>
      <c r="BA1217" s="3" t="s">
        <v>416</v>
      </c>
      <c r="BB1217" s="3" t="s">
        <v>417</v>
      </c>
      <c r="BC1217" s="3" t="s">
        <v>418</v>
      </c>
      <c r="BD1217" s="3" t="s">
        <v>419</v>
      </c>
      <c r="BE1217" s="3" t="s">
        <v>420</v>
      </c>
    </row>
    <row r="1218" spans="1:57" ht="13.5" thickBot="1">
      <c r="A1218" s="3"/>
      <c r="B1218" s="58"/>
      <c r="C1218" s="58"/>
      <c r="D1218" s="58"/>
      <c r="AA1218" s="338">
        <f>SUBTOTAL(9,AA1216:AE1217)</f>
        <v>1512</v>
      </c>
      <c r="AB1218" s="338"/>
      <c r="AC1218" s="338"/>
      <c r="AD1218" s="338"/>
      <c r="AE1218" s="338"/>
      <c r="AG1218" s="338">
        <f>SUBTOTAL(9,AG1216:AK1217)</f>
        <v>595</v>
      </c>
      <c r="AH1218" s="338"/>
      <c r="AI1218" s="338"/>
      <c r="AJ1218" s="338"/>
      <c r="AK1218" s="338"/>
      <c r="AM1218" s="295">
        <f>AM1216</f>
        <v>617</v>
      </c>
      <c r="AN1218" s="295"/>
      <c r="AO1218" s="295"/>
      <c r="AP1218" s="295"/>
      <c r="AQ1218" s="295"/>
    </row>
    <row r="1219" spans="1:57" ht="13.5" thickTop="1">
      <c r="A1219" s="3"/>
      <c r="B1219" s="58"/>
      <c r="C1219" s="58"/>
      <c r="D1219" s="58"/>
      <c r="AF1219" s="89"/>
      <c r="AG1219" s="89"/>
      <c r="AH1219" s="89"/>
      <c r="AI1219" s="89"/>
      <c r="AJ1219" s="89"/>
      <c r="AK1219" s="25"/>
      <c r="AL1219" s="89"/>
      <c r="AM1219" s="89"/>
      <c r="AN1219" s="89"/>
      <c r="AO1219" s="89"/>
      <c r="AP1219" s="89"/>
      <c r="AQ1219" s="14"/>
    </row>
    <row r="1220" spans="1:57">
      <c r="A1220" s="3"/>
      <c r="B1220" s="58"/>
      <c r="C1220" s="58"/>
      <c r="D1220" s="58"/>
      <c r="F1220" s="334" t="str">
        <f>(MID(F1209,1,2)+1)&amp;"."</f>
        <v>12.</v>
      </c>
      <c r="G1220" s="334"/>
      <c r="H1220" s="243" t="s">
        <v>421</v>
      </c>
      <c r="I1220" s="243"/>
      <c r="J1220" s="243"/>
      <c r="K1220" s="243"/>
      <c r="L1220" s="243"/>
      <c r="M1220" s="243"/>
      <c r="N1220" s="243"/>
      <c r="O1220" s="243"/>
      <c r="P1220" s="243"/>
      <c r="Q1220" s="243"/>
      <c r="R1220" s="243"/>
      <c r="S1220" s="243"/>
      <c r="T1220" s="243"/>
      <c r="U1220" s="243"/>
      <c r="V1220" s="243"/>
      <c r="W1220" s="243"/>
      <c r="X1220" s="243"/>
      <c r="Y1220" s="243"/>
      <c r="Z1220" s="243"/>
      <c r="AA1220" s="243"/>
      <c r="AB1220" s="243"/>
      <c r="AC1220" s="243"/>
      <c r="AD1220" s="243"/>
      <c r="AE1220" s="243"/>
      <c r="AF1220" s="243"/>
      <c r="AG1220" s="243"/>
      <c r="AH1220" s="243"/>
      <c r="AI1220" s="243"/>
      <c r="AJ1220" s="243"/>
      <c r="AK1220" s="243"/>
      <c r="AL1220" s="243"/>
      <c r="AM1220" s="243"/>
      <c r="AN1220" s="243"/>
      <c r="AO1220" s="243"/>
      <c r="AP1220" s="243"/>
      <c r="AQ1220" s="243"/>
    </row>
    <row r="1221" spans="1:57" ht="10.5" customHeight="1">
      <c r="B1221" s="56"/>
      <c r="C1221" s="57"/>
      <c r="D1221" s="56"/>
    </row>
    <row r="1222" spans="1:57" ht="12.75" customHeight="1">
      <c r="A1222" s="3"/>
      <c r="B1222" s="58"/>
      <c r="C1222" s="58"/>
      <c r="D1222" s="58"/>
      <c r="F1222" s="251" t="s">
        <v>552</v>
      </c>
      <c r="G1222" s="251"/>
      <c r="H1222" s="251"/>
      <c r="I1222" s="251"/>
      <c r="J1222" s="251"/>
      <c r="K1222" s="251"/>
      <c r="L1222" s="251"/>
      <c r="M1222" s="251"/>
      <c r="N1222" s="251"/>
      <c r="O1222" s="251"/>
      <c r="P1222" s="251"/>
      <c r="Q1222" s="251"/>
      <c r="R1222" s="251"/>
      <c r="S1222" s="251"/>
      <c r="T1222" s="251"/>
      <c r="U1222" s="251"/>
      <c r="V1222" s="251"/>
      <c r="W1222" s="251"/>
      <c r="X1222" s="251"/>
      <c r="Y1222" s="251"/>
      <c r="Z1222" s="251"/>
      <c r="AA1222" s="251"/>
      <c r="AB1222" s="251"/>
      <c r="AC1222" s="251"/>
      <c r="AD1222" s="251"/>
      <c r="AE1222" s="251"/>
      <c r="AF1222" s="251"/>
      <c r="AG1222" s="251"/>
      <c r="AH1222" s="251"/>
      <c r="AI1222" s="251"/>
      <c r="AJ1222" s="251"/>
      <c r="AK1222" s="251"/>
      <c r="AL1222" s="251"/>
      <c r="AM1222" s="251"/>
      <c r="AN1222" s="251"/>
      <c r="AO1222" s="251"/>
      <c r="AP1222" s="251"/>
      <c r="AQ1222" s="251"/>
    </row>
    <row r="1223" spans="1:57">
      <c r="A1223" s="3"/>
      <c r="B1223" s="58"/>
      <c r="C1223" s="58"/>
      <c r="D1223" s="58"/>
      <c r="F1223" s="251"/>
      <c r="G1223" s="251"/>
      <c r="H1223" s="251"/>
      <c r="I1223" s="251"/>
      <c r="J1223" s="251"/>
      <c r="K1223" s="251"/>
      <c r="L1223" s="251"/>
      <c r="M1223" s="251"/>
      <c r="N1223" s="251"/>
      <c r="O1223" s="251"/>
      <c r="P1223" s="251"/>
      <c r="Q1223" s="251"/>
      <c r="R1223" s="251"/>
      <c r="S1223" s="251"/>
      <c r="T1223" s="251"/>
      <c r="U1223" s="251"/>
      <c r="V1223" s="251"/>
      <c r="W1223" s="251"/>
      <c r="X1223" s="251"/>
      <c r="Y1223" s="251"/>
      <c r="Z1223" s="251"/>
      <c r="AA1223" s="251"/>
      <c r="AB1223" s="251"/>
      <c r="AC1223" s="251"/>
      <c r="AD1223" s="251"/>
      <c r="AE1223" s="251"/>
      <c r="AF1223" s="251"/>
      <c r="AG1223" s="251"/>
      <c r="AH1223" s="251"/>
      <c r="AI1223" s="251"/>
      <c r="AJ1223" s="251"/>
      <c r="AK1223" s="251"/>
      <c r="AL1223" s="251"/>
      <c r="AM1223" s="251"/>
      <c r="AN1223" s="251"/>
      <c r="AO1223" s="251"/>
      <c r="AP1223" s="251"/>
      <c r="AQ1223" s="251"/>
    </row>
    <row r="1224" spans="1:57" ht="9" customHeight="1">
      <c r="A1224" s="3"/>
      <c r="B1224" s="58"/>
      <c r="C1224" s="58"/>
      <c r="D1224" s="58"/>
      <c r="F1224" s="14"/>
      <c r="G1224" s="14"/>
      <c r="H1224" s="14"/>
      <c r="I1224" s="14"/>
      <c r="J1224" s="14"/>
      <c r="K1224" s="14"/>
      <c r="L1224" s="14"/>
      <c r="M1224" s="14"/>
      <c r="N1224" s="14"/>
      <c r="O1224" s="14"/>
      <c r="P1224" s="14"/>
      <c r="Q1224" s="14"/>
      <c r="R1224" s="14"/>
      <c r="S1224" s="14"/>
      <c r="T1224" s="14"/>
      <c r="U1224" s="14"/>
      <c r="V1224" s="14"/>
      <c r="W1224" s="14"/>
      <c r="X1224" s="14"/>
      <c r="Y1224" s="14"/>
      <c r="Z1224" s="55"/>
      <c r="AA1224" s="55"/>
      <c r="AB1224" s="55"/>
      <c r="AC1224" s="55"/>
      <c r="AD1224" s="55"/>
      <c r="AE1224" s="55"/>
      <c r="AF1224" s="55"/>
      <c r="AG1224" s="14"/>
      <c r="AH1224" s="14"/>
      <c r="AI1224" s="14"/>
      <c r="AJ1224" s="14"/>
      <c r="AK1224" s="14"/>
      <c r="AL1224" s="14"/>
      <c r="AM1224" s="14"/>
      <c r="AN1224" s="14"/>
      <c r="AO1224" s="14"/>
      <c r="AP1224" s="14"/>
      <c r="AQ1224" s="14"/>
    </row>
    <row r="1225" spans="1:57">
      <c r="A1225" s="3"/>
      <c r="B1225" s="58"/>
      <c r="C1225" s="58"/>
      <c r="D1225" s="58"/>
      <c r="Z1225" s="36"/>
      <c r="AA1225" s="247">
        <v>2017</v>
      </c>
      <c r="AB1225" s="247"/>
      <c r="AC1225" s="247"/>
      <c r="AD1225" s="247"/>
      <c r="AE1225" s="247"/>
      <c r="AF1225" s="36"/>
      <c r="AG1225" s="247">
        <v>2017</v>
      </c>
      <c r="AH1225" s="247"/>
      <c r="AI1225" s="247"/>
      <c r="AJ1225" s="247"/>
      <c r="AK1225" s="247"/>
      <c r="AM1225" s="247">
        <v>2016</v>
      </c>
      <c r="AN1225" s="247"/>
      <c r="AO1225" s="247"/>
      <c r="AP1225" s="247"/>
      <c r="AQ1225" s="247"/>
    </row>
    <row r="1226" spans="1:57">
      <c r="A1226" s="3"/>
      <c r="B1226" s="58"/>
      <c r="C1226" s="58"/>
      <c r="D1226" s="58"/>
      <c r="Z1226" s="36"/>
      <c r="AA1226" s="248"/>
      <c r="AB1226" s="248"/>
      <c r="AC1226" s="248"/>
      <c r="AD1226" s="248"/>
      <c r="AE1226" s="248"/>
      <c r="AF1226" s="36"/>
      <c r="AG1226" s="248"/>
      <c r="AH1226" s="248"/>
      <c r="AI1226" s="248"/>
      <c r="AJ1226" s="248"/>
      <c r="AK1226" s="248"/>
      <c r="AM1226" s="248"/>
      <c r="AN1226" s="248"/>
      <c r="AO1226" s="248"/>
      <c r="AP1226" s="248"/>
      <c r="AQ1226" s="248"/>
    </row>
    <row r="1227" spans="1:57">
      <c r="A1227" s="3"/>
      <c r="B1227" s="58"/>
      <c r="C1227" s="58"/>
      <c r="D1227" s="58"/>
      <c r="F1227" s="215" t="s">
        <v>422</v>
      </c>
      <c r="G1227" s="215"/>
      <c r="H1227" s="215"/>
      <c r="I1227" s="215"/>
      <c r="J1227" s="215"/>
      <c r="K1227" s="215"/>
      <c r="L1227" s="215"/>
      <c r="M1227" s="215"/>
      <c r="N1227" s="215"/>
      <c r="O1227" s="215"/>
      <c r="P1227" s="215"/>
      <c r="Q1227" s="215"/>
      <c r="R1227" s="215"/>
      <c r="S1227" s="215"/>
      <c r="T1227" s="215"/>
      <c r="U1227" s="215"/>
      <c r="V1227" s="215"/>
      <c r="W1227" s="215"/>
      <c r="Z1227" s="36"/>
      <c r="AA1227" s="220">
        <v>90</v>
      </c>
      <c r="AB1227" s="220"/>
      <c r="AC1227" s="220"/>
      <c r="AD1227" s="220"/>
      <c r="AE1227" s="220"/>
      <c r="AF1227" s="36"/>
      <c r="AG1227" s="220">
        <v>24</v>
      </c>
      <c r="AH1227" s="220"/>
      <c r="AI1227" s="220"/>
      <c r="AJ1227" s="220"/>
      <c r="AK1227" s="220"/>
      <c r="AL1227" s="114"/>
      <c r="AM1227" s="221">
        <v>8</v>
      </c>
      <c r="AN1227" s="221"/>
      <c r="AO1227" s="221"/>
      <c r="AP1227" s="221"/>
      <c r="AQ1227" s="221"/>
      <c r="BA1227" s="3" t="s">
        <v>423</v>
      </c>
      <c r="BB1227" s="3" t="s">
        <v>424</v>
      </c>
    </row>
    <row r="1228" spans="1:57" ht="13.5" thickBot="1">
      <c r="A1228" s="3"/>
      <c r="B1228" s="58"/>
      <c r="C1228" s="58"/>
      <c r="D1228" s="58"/>
      <c r="Z1228" s="36"/>
      <c r="AA1228" s="337">
        <v>90</v>
      </c>
      <c r="AB1228" s="337"/>
      <c r="AC1228" s="337"/>
      <c r="AD1228" s="337"/>
      <c r="AE1228" s="337"/>
      <c r="AF1228" s="36"/>
      <c r="AG1228" s="337">
        <f>SUBTOTAL(9,AG1227:AK1227)</f>
        <v>24</v>
      </c>
      <c r="AH1228" s="337"/>
      <c r="AI1228" s="337"/>
      <c r="AJ1228" s="337"/>
      <c r="AK1228" s="337"/>
      <c r="AL1228" s="115"/>
      <c r="AM1228" s="337">
        <f>SUBTOTAL(9,AM1227:AQ1227)</f>
        <v>8</v>
      </c>
      <c r="AN1228" s="337"/>
      <c r="AO1228" s="337"/>
      <c r="AP1228" s="337"/>
      <c r="AQ1228" s="337"/>
    </row>
    <row r="1229" spans="1:57" ht="15" customHeight="1" thickTop="1">
      <c r="A1229" s="3"/>
      <c r="B1229" s="58"/>
      <c r="C1229" s="58"/>
      <c r="D1229" s="58"/>
      <c r="Z1229" s="36"/>
      <c r="AA1229" s="88"/>
      <c r="AB1229" s="88"/>
      <c r="AC1229" s="88"/>
      <c r="AD1229" s="88"/>
      <c r="AE1229" s="88"/>
      <c r="AF1229" s="36"/>
      <c r="AG1229" s="88"/>
      <c r="AH1229" s="88"/>
      <c r="AI1229" s="88"/>
      <c r="AJ1229" s="88"/>
      <c r="AK1229" s="88"/>
      <c r="AL1229" s="115"/>
      <c r="AM1229" s="88"/>
      <c r="AN1229" s="88"/>
      <c r="AO1229" s="88"/>
      <c r="AP1229" s="88"/>
      <c r="AQ1229" s="88"/>
    </row>
    <row r="1230" spans="1:57" ht="15" customHeight="1">
      <c r="A1230" s="3"/>
      <c r="B1230" s="3"/>
      <c r="C1230" s="3"/>
      <c r="D1230" s="3"/>
      <c r="Z1230" s="36"/>
      <c r="AA1230" s="88"/>
      <c r="AB1230" s="88"/>
      <c r="AC1230" s="88"/>
      <c r="AD1230" s="88"/>
      <c r="AE1230" s="88"/>
      <c r="AF1230" s="36"/>
      <c r="AG1230" s="88"/>
      <c r="AH1230" s="88"/>
      <c r="AI1230" s="88"/>
      <c r="AJ1230" s="88"/>
      <c r="AK1230" s="88"/>
      <c r="AL1230" s="115"/>
      <c r="AM1230" s="88"/>
      <c r="AN1230" s="88"/>
      <c r="AO1230" s="88"/>
      <c r="AP1230" s="88"/>
      <c r="AQ1230" s="88"/>
    </row>
    <row r="1231" spans="1:57" ht="15" customHeight="1">
      <c r="A1231" s="3"/>
      <c r="B1231" s="3"/>
      <c r="C1231" s="3"/>
      <c r="D1231" s="3"/>
      <c r="Z1231" s="36"/>
      <c r="AA1231" s="88"/>
      <c r="AB1231" s="88"/>
      <c r="AC1231" s="88"/>
      <c r="AD1231" s="88"/>
      <c r="AE1231" s="88"/>
      <c r="AF1231" s="36"/>
      <c r="AG1231" s="88"/>
      <c r="AH1231" s="88"/>
      <c r="AI1231" s="88"/>
      <c r="AJ1231" s="88"/>
      <c r="AK1231" s="88"/>
      <c r="AL1231" s="115"/>
      <c r="AM1231" s="88"/>
      <c r="AN1231" s="88"/>
      <c r="AO1231" s="88"/>
      <c r="AP1231" s="88"/>
      <c r="AQ1231" s="88"/>
    </row>
    <row r="1232" spans="1:57" ht="15" customHeight="1">
      <c r="A1232" s="3"/>
      <c r="B1232" s="3"/>
      <c r="C1232" s="3"/>
      <c r="D1232" s="3"/>
      <c r="Z1232" s="36"/>
      <c r="AA1232" s="88"/>
      <c r="AB1232" s="88"/>
      <c r="AC1232" s="88"/>
      <c r="AD1232" s="88"/>
      <c r="AE1232" s="88"/>
      <c r="AF1232" s="36"/>
      <c r="AG1232" s="88"/>
      <c r="AH1232" s="88"/>
      <c r="AI1232" s="88"/>
      <c r="AJ1232" s="88"/>
      <c r="AK1232" s="88"/>
      <c r="AL1232" s="115"/>
      <c r="AM1232" s="88"/>
      <c r="AN1232" s="88"/>
      <c r="AO1232" s="88"/>
      <c r="AP1232" s="88"/>
      <c r="AQ1232" s="88"/>
    </row>
    <row r="1233" spans="1:43" ht="15" customHeight="1">
      <c r="A1233" s="3"/>
      <c r="B1233" s="3"/>
      <c r="C1233" s="3"/>
      <c r="D1233" s="3"/>
      <c r="F1233" s="8"/>
      <c r="G1233" s="8"/>
      <c r="H1233" s="8"/>
      <c r="I1233" s="8"/>
      <c r="J1233" s="8"/>
      <c r="K1233" s="8"/>
      <c r="L1233" s="8"/>
      <c r="M1233" s="8"/>
      <c r="N1233" s="8"/>
      <c r="O1233" s="8"/>
      <c r="P1233" s="8"/>
      <c r="Q1233" s="8"/>
      <c r="R1233" s="8"/>
      <c r="S1233" s="8"/>
      <c r="T1233" s="8"/>
      <c r="U1233" s="8"/>
      <c r="V1233" s="8"/>
      <c r="W1233" s="8"/>
      <c r="X1233" s="8"/>
      <c r="AG1233" s="116"/>
      <c r="AH1233" s="116"/>
      <c r="AI1233" s="116"/>
      <c r="AJ1233" s="116"/>
      <c r="AK1233" s="116"/>
      <c r="AL1233" s="110"/>
      <c r="AM1233" s="116"/>
      <c r="AN1233" s="116"/>
      <c r="AO1233" s="116"/>
      <c r="AP1233" s="116"/>
      <c r="AQ1233" s="116"/>
    </row>
    <row r="1234" spans="1:43" ht="15" customHeight="1">
      <c r="A1234" s="3"/>
      <c r="B1234" s="3"/>
      <c r="C1234" s="3"/>
      <c r="D1234" s="3"/>
      <c r="E1234" s="11"/>
      <c r="F1234" s="11"/>
      <c r="G1234" s="11"/>
      <c r="H1234" s="11"/>
      <c r="I1234" s="11"/>
      <c r="J1234" s="11"/>
      <c r="K1234" s="11"/>
      <c r="L1234" s="11"/>
      <c r="M1234" s="11"/>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c r="AK1234" s="11"/>
      <c r="AL1234" s="11"/>
      <c r="AM1234" s="12" t="s">
        <v>25</v>
      </c>
      <c r="AN1234" s="246">
        <v>17</v>
      </c>
      <c r="AO1234" s="246"/>
      <c r="AP1234" s="12" t="s">
        <v>25</v>
      </c>
      <c r="AQ1234" s="13"/>
    </row>
    <row r="1235" spans="1:43" ht="15" customHeight="1">
      <c r="A1235" s="3"/>
      <c r="B1235" s="3"/>
      <c r="C1235" s="3"/>
      <c r="D1235" s="3"/>
      <c r="E1235" s="261" t="str">
        <f>UPPER($Y$28)</f>
        <v>ПТ ЛОМБАРД "МЕРКУРІЙ"</v>
      </c>
      <c r="F1235" s="261"/>
      <c r="G1235" s="261"/>
      <c r="H1235" s="261"/>
      <c r="I1235" s="261"/>
      <c r="J1235" s="261"/>
      <c r="K1235" s="261"/>
      <c r="L1235" s="261"/>
      <c r="M1235" s="261"/>
      <c r="N1235" s="261"/>
      <c r="O1235" s="261"/>
      <c r="P1235" s="261"/>
      <c r="Q1235" s="261"/>
      <c r="R1235" s="261"/>
      <c r="S1235" s="261"/>
      <c r="T1235" s="261"/>
      <c r="U1235" s="261"/>
      <c r="V1235" s="261"/>
      <c r="W1235" s="261"/>
      <c r="X1235" s="261"/>
      <c r="Y1235" s="261"/>
      <c r="Z1235" s="261"/>
      <c r="AA1235" s="261"/>
      <c r="AB1235" s="261"/>
      <c r="AC1235" s="261"/>
      <c r="AD1235" s="261"/>
      <c r="AE1235" s="261"/>
      <c r="AF1235" s="261"/>
      <c r="AG1235" s="261"/>
      <c r="AH1235" s="261"/>
      <c r="AI1235" s="261"/>
      <c r="AJ1235" s="261"/>
      <c r="AK1235" s="261"/>
      <c r="AL1235" s="261"/>
      <c r="AM1235" s="261"/>
      <c r="AN1235" s="261"/>
      <c r="AO1235" s="261"/>
      <c r="AP1235" s="261"/>
      <c r="AQ1235" s="261"/>
    </row>
    <row r="1236" spans="1:43" ht="15" customHeight="1">
      <c r="A1236" s="3"/>
      <c r="B1236" s="3"/>
      <c r="C1236" s="3"/>
      <c r="D1236" s="3"/>
      <c r="E1236" s="240" t="s">
        <v>147</v>
      </c>
      <c r="F1236" s="240"/>
      <c r="G1236" s="240"/>
      <c r="H1236" s="240"/>
      <c r="I1236" s="240"/>
      <c r="J1236" s="240"/>
      <c r="K1236" s="240"/>
      <c r="L1236" s="240"/>
      <c r="M1236" s="240"/>
      <c r="N1236" s="240"/>
      <c r="O1236" s="240"/>
      <c r="P1236" s="240"/>
      <c r="Q1236" s="240"/>
      <c r="R1236" s="240"/>
      <c r="S1236" s="240"/>
      <c r="T1236" s="240"/>
      <c r="U1236" s="240"/>
      <c r="V1236" s="240"/>
      <c r="W1236" s="240"/>
      <c r="X1236" s="240"/>
      <c r="Y1236" s="240"/>
      <c r="Z1236" s="240"/>
      <c r="AA1236" s="240"/>
      <c r="AB1236" s="240"/>
      <c r="AC1236" s="240"/>
      <c r="AD1236" s="240"/>
      <c r="AE1236" s="240"/>
      <c r="AF1236" s="240"/>
      <c r="AG1236" s="240"/>
      <c r="AH1236" s="240"/>
      <c r="AI1236" s="240"/>
      <c r="AJ1236" s="240"/>
      <c r="AK1236" s="240"/>
      <c r="AL1236" s="240"/>
      <c r="AM1236" s="240"/>
      <c r="AN1236" s="240"/>
      <c r="AO1236" s="240"/>
      <c r="AP1236" s="240"/>
      <c r="AQ1236" s="240"/>
    </row>
    <row r="1237" spans="1:43">
      <c r="A1237" s="3"/>
      <c r="B1237" s="3"/>
      <c r="C1237" s="3"/>
      <c r="D1237" s="3"/>
      <c r="E1237" s="240" t="str">
        <f>$E$277</f>
        <v>ЗА РІК, ЩО ЗАКІНЧИВСЯ 31 ГРУДНЯ 2018 РОКУ</v>
      </c>
      <c r="F1237" s="240"/>
      <c r="G1237" s="240"/>
      <c r="H1237" s="240"/>
      <c r="I1237" s="240"/>
      <c r="J1237" s="240"/>
      <c r="K1237" s="240"/>
      <c r="L1237" s="240"/>
      <c r="M1237" s="240"/>
      <c r="N1237" s="240"/>
      <c r="O1237" s="240"/>
      <c r="P1237" s="240"/>
      <c r="Q1237" s="240"/>
      <c r="R1237" s="240"/>
      <c r="S1237" s="240"/>
      <c r="T1237" s="240"/>
      <c r="U1237" s="240"/>
      <c r="V1237" s="240"/>
      <c r="W1237" s="240"/>
      <c r="X1237" s="240"/>
      <c r="Y1237" s="240"/>
      <c r="Z1237" s="240"/>
      <c r="AA1237" s="240"/>
      <c r="AB1237" s="240"/>
      <c r="AC1237" s="240"/>
      <c r="AD1237" s="240"/>
      <c r="AE1237" s="240"/>
      <c r="AF1237" s="240"/>
      <c r="AG1237" s="240"/>
      <c r="AH1237" s="240"/>
      <c r="AI1237" s="240"/>
      <c r="AJ1237" s="240"/>
      <c r="AK1237" s="240"/>
      <c r="AL1237" s="240"/>
      <c r="AM1237" s="240"/>
      <c r="AN1237" s="240"/>
      <c r="AO1237" s="240"/>
      <c r="AP1237" s="240"/>
      <c r="AQ1237" s="240"/>
    </row>
    <row r="1238" spans="1:43">
      <c r="A1238" s="3"/>
      <c r="B1238" s="3"/>
      <c r="C1238" s="3"/>
      <c r="D1238" s="3"/>
      <c r="E1238" s="258" t="str">
        <f>$E$210</f>
        <v>(в тисячах гривень, якщо не вказано інше)</v>
      </c>
      <c r="F1238" s="258"/>
      <c r="G1238" s="258"/>
      <c r="H1238" s="258"/>
      <c r="I1238" s="258"/>
      <c r="J1238" s="258"/>
      <c r="K1238" s="258"/>
      <c r="L1238" s="258"/>
      <c r="M1238" s="258"/>
      <c r="N1238" s="258"/>
      <c r="O1238" s="258"/>
      <c r="P1238" s="258"/>
      <c r="Q1238" s="258"/>
      <c r="R1238" s="258"/>
      <c r="S1238" s="258"/>
      <c r="T1238" s="258"/>
      <c r="U1238" s="258"/>
      <c r="V1238" s="258"/>
      <c r="W1238" s="258"/>
      <c r="X1238" s="258"/>
      <c r="Y1238" s="258"/>
      <c r="Z1238" s="258"/>
      <c r="AA1238" s="258"/>
      <c r="AB1238" s="258"/>
      <c r="AC1238" s="258"/>
      <c r="AD1238" s="258"/>
      <c r="AE1238" s="258"/>
      <c r="AF1238" s="258"/>
      <c r="AG1238" s="258"/>
      <c r="AH1238" s="258"/>
      <c r="AI1238" s="258"/>
      <c r="AJ1238" s="258"/>
      <c r="AK1238" s="258"/>
      <c r="AL1238" s="258"/>
      <c r="AM1238" s="258"/>
      <c r="AN1238" s="258"/>
      <c r="AO1238" s="258"/>
      <c r="AP1238" s="258"/>
      <c r="AQ1238" s="258"/>
    </row>
    <row r="1239" spans="1:43">
      <c r="A1239" s="3"/>
      <c r="B1239" s="3"/>
      <c r="C1239" s="3"/>
      <c r="D1239" s="3"/>
      <c r="E1239" s="79"/>
      <c r="F1239" s="79"/>
      <c r="G1239" s="79"/>
      <c r="H1239" s="79"/>
      <c r="I1239" s="79"/>
      <c r="J1239" s="79"/>
      <c r="K1239" s="79"/>
      <c r="L1239" s="79"/>
      <c r="M1239" s="79"/>
      <c r="N1239" s="79"/>
      <c r="O1239" s="79"/>
      <c r="P1239" s="79"/>
      <c r="Q1239" s="79"/>
      <c r="R1239" s="79"/>
      <c r="S1239" s="79"/>
      <c r="T1239" s="79"/>
      <c r="U1239" s="79"/>
      <c r="V1239" s="79"/>
      <c r="W1239" s="79"/>
      <c r="X1239" s="79"/>
      <c r="Y1239" s="79"/>
      <c r="Z1239" s="79"/>
      <c r="AA1239" s="79"/>
      <c r="AB1239" s="79"/>
      <c r="AC1239" s="79"/>
      <c r="AD1239" s="79"/>
      <c r="AE1239" s="79"/>
      <c r="AF1239" s="79"/>
      <c r="AG1239" s="79"/>
      <c r="AH1239" s="79"/>
      <c r="AI1239" s="79"/>
      <c r="AJ1239" s="79"/>
      <c r="AK1239" s="79"/>
      <c r="AL1239" s="79"/>
      <c r="AM1239" s="79"/>
      <c r="AN1239" s="79"/>
      <c r="AO1239" s="79"/>
      <c r="AP1239" s="79"/>
      <c r="AQ1239" s="79"/>
    </row>
    <row r="1240" spans="1:43">
      <c r="A1240" s="3"/>
      <c r="B1240" s="3"/>
      <c r="C1240" s="3"/>
      <c r="D1240" s="3"/>
      <c r="E1240" s="79"/>
      <c r="F1240" s="79"/>
      <c r="G1240" s="79"/>
      <c r="H1240" s="79"/>
      <c r="I1240" s="79"/>
      <c r="J1240" s="79"/>
      <c r="K1240" s="79"/>
      <c r="L1240" s="79"/>
      <c r="M1240" s="79"/>
      <c r="N1240" s="79"/>
      <c r="O1240" s="79"/>
      <c r="P1240" s="79"/>
      <c r="Q1240" s="79"/>
      <c r="R1240" s="79"/>
      <c r="S1240" s="79"/>
      <c r="T1240" s="79"/>
      <c r="U1240" s="79"/>
      <c r="V1240" s="79"/>
      <c r="W1240" s="79"/>
      <c r="X1240" s="79"/>
      <c r="Y1240" s="79"/>
      <c r="Z1240" s="79"/>
      <c r="AA1240" s="79"/>
      <c r="AB1240" s="79"/>
      <c r="AC1240" s="79"/>
      <c r="AD1240" s="79"/>
      <c r="AE1240" s="79"/>
      <c r="AF1240" s="79"/>
      <c r="AG1240" s="79"/>
      <c r="AH1240" s="79"/>
      <c r="AI1240" s="79"/>
      <c r="AJ1240" s="79"/>
      <c r="AK1240" s="79"/>
      <c r="AL1240" s="79"/>
      <c r="AM1240" s="79"/>
      <c r="AN1240" s="79"/>
      <c r="AO1240" s="79"/>
      <c r="AP1240" s="79"/>
      <c r="AQ1240" s="79"/>
    </row>
    <row r="1241" spans="1:43">
      <c r="A1241" s="3"/>
      <c r="B1241" s="58"/>
      <c r="C1241" s="58"/>
      <c r="D1241" s="58"/>
      <c r="F1241" s="334" t="s">
        <v>13</v>
      </c>
      <c r="G1241" s="334"/>
      <c r="H1241" s="369" t="s">
        <v>425</v>
      </c>
      <c r="I1241" s="369"/>
      <c r="J1241" s="369"/>
      <c r="K1241" s="369"/>
      <c r="L1241" s="369"/>
      <c r="M1241" s="369"/>
      <c r="N1241" s="369"/>
      <c r="O1241" s="369"/>
      <c r="P1241" s="369"/>
      <c r="Q1241" s="369"/>
      <c r="R1241" s="369"/>
      <c r="S1241" s="369"/>
      <c r="T1241" s="369"/>
      <c r="U1241" s="369"/>
      <c r="V1241" s="369"/>
      <c r="W1241" s="369"/>
      <c r="X1241" s="369"/>
      <c r="Y1241" s="369"/>
      <c r="Z1241" s="369"/>
      <c r="AA1241" s="369"/>
      <c r="AB1241" s="369"/>
      <c r="AC1241" s="369"/>
      <c r="AD1241" s="369"/>
      <c r="AE1241" s="369"/>
      <c r="AF1241" s="369"/>
    </row>
    <row r="1242" spans="1:43" ht="11.25" customHeight="1">
      <c r="B1242" s="56"/>
      <c r="C1242" s="57"/>
      <c r="D1242" s="56"/>
    </row>
    <row r="1243" spans="1:43" ht="12.75" customHeight="1">
      <c r="A1243" s="3"/>
      <c r="B1243" s="58"/>
      <c r="C1243" s="58"/>
      <c r="D1243" s="58"/>
      <c r="F1243" s="252" t="s">
        <v>575</v>
      </c>
      <c r="G1243" s="252"/>
      <c r="H1243" s="252"/>
      <c r="I1243" s="252"/>
      <c r="J1243" s="252"/>
      <c r="K1243" s="252"/>
      <c r="L1243" s="252"/>
      <c r="M1243" s="252"/>
      <c r="N1243" s="252"/>
      <c r="O1243" s="252"/>
      <c r="P1243" s="252"/>
      <c r="Q1243" s="252"/>
      <c r="R1243" s="252"/>
      <c r="S1243" s="252"/>
      <c r="T1243" s="252"/>
      <c r="U1243" s="252"/>
      <c r="V1243" s="252"/>
      <c r="W1243" s="252"/>
      <c r="X1243" s="252"/>
      <c r="Y1243" s="252"/>
      <c r="Z1243" s="252"/>
      <c r="AA1243" s="252"/>
      <c r="AB1243" s="252"/>
      <c r="AC1243" s="252"/>
      <c r="AD1243" s="252"/>
      <c r="AE1243" s="252"/>
      <c r="AF1243" s="252"/>
      <c r="AG1243" s="252"/>
      <c r="AH1243" s="252"/>
      <c r="AI1243" s="252"/>
      <c r="AJ1243" s="252"/>
      <c r="AK1243" s="252"/>
      <c r="AL1243" s="252"/>
      <c r="AM1243" s="252"/>
      <c r="AN1243" s="252"/>
      <c r="AO1243" s="252"/>
      <c r="AP1243" s="252"/>
      <c r="AQ1243" s="252"/>
    </row>
    <row r="1244" spans="1:43" ht="9" customHeight="1">
      <c r="A1244" s="3"/>
      <c r="B1244" s="58"/>
      <c r="C1244" s="58"/>
      <c r="D1244" s="58"/>
      <c r="F1244" s="111"/>
      <c r="G1244" s="111"/>
      <c r="H1244" s="111"/>
      <c r="I1244" s="111"/>
      <c r="J1244" s="111"/>
      <c r="K1244" s="111"/>
      <c r="L1244" s="111"/>
      <c r="M1244" s="111"/>
      <c r="N1244" s="111"/>
      <c r="O1244" s="111"/>
      <c r="P1244" s="111"/>
      <c r="Q1244" s="111"/>
      <c r="R1244" s="111"/>
      <c r="S1244" s="111"/>
      <c r="T1244" s="111"/>
      <c r="U1244" s="111"/>
      <c r="V1244" s="111"/>
      <c r="W1244" s="111"/>
      <c r="X1244" s="111"/>
      <c r="Y1244" s="111"/>
      <c r="Z1244" s="111"/>
      <c r="AA1244" s="111"/>
      <c r="AB1244" s="111"/>
      <c r="AC1244" s="111"/>
      <c r="AD1244" s="111"/>
      <c r="AE1244" s="111"/>
      <c r="AF1244" s="111"/>
      <c r="AG1244" s="111"/>
      <c r="AH1244" s="111"/>
      <c r="AI1244" s="111"/>
      <c r="AJ1244" s="111"/>
      <c r="AK1244" s="111"/>
      <c r="AL1244" s="111"/>
      <c r="AM1244" s="111"/>
      <c r="AN1244" s="111"/>
      <c r="AO1244" s="111"/>
      <c r="AP1244" s="111"/>
      <c r="AQ1244" s="111"/>
    </row>
    <row r="1245" spans="1:43">
      <c r="A1245" s="3"/>
      <c r="B1245" s="58"/>
      <c r="C1245" s="58"/>
      <c r="D1245" s="58"/>
      <c r="F1245" s="117"/>
      <c r="G1245" s="117"/>
      <c r="H1245" s="117"/>
      <c r="I1245" s="117"/>
      <c r="J1245" s="117"/>
      <c r="K1245" s="117"/>
      <c r="L1245" s="117"/>
      <c r="M1245" s="117"/>
      <c r="N1245" s="117"/>
      <c r="O1245" s="117"/>
      <c r="P1245" s="117"/>
      <c r="Q1245" s="117"/>
      <c r="R1245" s="117"/>
      <c r="S1245" s="118"/>
      <c r="T1245" s="45"/>
      <c r="U1245" s="45"/>
      <c r="V1245" s="45"/>
      <c r="W1245" s="45"/>
      <c r="X1245" s="45"/>
      <c r="Y1245" s="45"/>
      <c r="Z1245" s="45"/>
      <c r="AA1245" s="45"/>
      <c r="AB1245" s="45"/>
      <c r="AC1245" s="45"/>
      <c r="AD1245" s="45"/>
      <c r="AE1245" s="45"/>
      <c r="AF1245" s="247" t="s">
        <v>426</v>
      </c>
      <c r="AG1245" s="247"/>
      <c r="AH1245" s="247"/>
      <c r="AI1245" s="247"/>
      <c r="AJ1245" s="247"/>
      <c r="AK1245" s="247"/>
      <c r="AL1245" s="247"/>
      <c r="AM1245" s="247"/>
      <c r="AN1245" s="247" t="s">
        <v>427</v>
      </c>
      <c r="AO1245" s="247"/>
      <c r="AP1245" s="247"/>
      <c r="AQ1245" s="247"/>
    </row>
    <row r="1246" spans="1:43" ht="12.75" customHeight="1">
      <c r="A1246" s="3"/>
      <c r="B1246" s="58"/>
      <c r="C1246" s="58"/>
      <c r="D1246" s="58"/>
      <c r="F1246" s="260" t="s">
        <v>428</v>
      </c>
      <c r="G1246" s="260"/>
      <c r="H1246" s="260"/>
      <c r="I1246" s="260"/>
      <c r="J1246" s="260"/>
      <c r="K1246" s="260"/>
      <c r="L1246" s="260"/>
      <c r="M1246" s="260"/>
      <c r="N1246" s="260"/>
      <c r="O1246" s="260"/>
      <c r="P1246" s="260"/>
      <c r="Q1246" s="260"/>
      <c r="R1246" s="260"/>
      <c r="S1246" s="118"/>
      <c r="T1246" s="45"/>
      <c r="U1246" s="45"/>
      <c r="V1246" s="45"/>
      <c r="W1246" s="45"/>
      <c r="X1246" s="45"/>
      <c r="Y1246" s="45"/>
      <c r="Z1246" s="45"/>
      <c r="AA1246" s="45"/>
      <c r="AB1246" s="45"/>
      <c r="AC1246" s="45"/>
      <c r="AD1246" s="45"/>
      <c r="AE1246" s="45"/>
      <c r="AF1246" s="248"/>
      <c r="AG1246" s="248"/>
      <c r="AH1246" s="248"/>
      <c r="AI1246" s="248"/>
      <c r="AJ1246" s="248"/>
      <c r="AK1246" s="248"/>
      <c r="AL1246" s="248"/>
      <c r="AM1246" s="248"/>
      <c r="AN1246" s="371"/>
      <c r="AO1246" s="371"/>
      <c r="AP1246" s="371"/>
      <c r="AQ1246" s="371"/>
    </row>
    <row r="1247" spans="1:43" ht="14.25" customHeight="1">
      <c r="A1247" s="3"/>
      <c r="B1247" s="58"/>
      <c r="C1247" s="58"/>
      <c r="D1247" s="58"/>
      <c r="F1247" s="292" t="s">
        <v>429</v>
      </c>
      <c r="G1247" s="292"/>
      <c r="H1247" s="292"/>
      <c r="I1247" s="292"/>
      <c r="J1247" s="292"/>
      <c r="K1247" s="292"/>
      <c r="L1247" s="292"/>
      <c r="M1247" s="292"/>
      <c r="N1247" s="292"/>
      <c r="O1247" s="292"/>
      <c r="P1247" s="292"/>
      <c r="Q1247" s="292"/>
      <c r="R1247" s="292"/>
      <c r="S1247" s="292"/>
      <c r="T1247" s="292"/>
      <c r="U1247" s="45"/>
      <c r="V1247" s="45"/>
      <c r="W1247" s="45"/>
      <c r="X1247" s="45"/>
      <c r="Y1247" s="45"/>
      <c r="Z1247" s="45"/>
      <c r="AA1247" s="45"/>
      <c r="AB1247" s="45"/>
      <c r="AC1247" s="45"/>
      <c r="AD1247" s="45"/>
      <c r="AE1247" s="45"/>
      <c r="AF1247" s="366">
        <v>846</v>
      </c>
      <c r="AG1247" s="366"/>
      <c r="AH1247" s="366"/>
      <c r="AI1247" s="366"/>
      <c r="AJ1247" s="366"/>
      <c r="AK1247" s="366"/>
      <c r="AL1247" s="366"/>
      <c r="AM1247" s="366"/>
      <c r="AN1247" s="367">
        <v>0.91</v>
      </c>
      <c r="AO1247" s="367"/>
      <c r="AP1247" s="367"/>
      <c r="AQ1247" s="367"/>
    </row>
    <row r="1248" spans="1:43" ht="12" customHeight="1">
      <c r="A1248" s="3"/>
      <c r="B1248" s="58"/>
      <c r="C1248" s="58"/>
      <c r="D1248" s="58"/>
      <c r="F1248" s="292" t="s">
        <v>430</v>
      </c>
      <c r="G1248" s="292"/>
      <c r="H1248" s="292"/>
      <c r="I1248" s="292"/>
      <c r="J1248" s="292"/>
      <c r="K1248" s="292"/>
      <c r="L1248" s="292"/>
      <c r="M1248" s="292"/>
      <c r="N1248" s="292"/>
      <c r="O1248" s="292"/>
      <c r="P1248" s="292"/>
      <c r="Q1248" s="292"/>
      <c r="R1248" s="292"/>
      <c r="S1248" s="118"/>
      <c r="T1248" s="45"/>
      <c r="U1248" s="45"/>
      <c r="V1248" s="45"/>
      <c r="W1248" s="45"/>
      <c r="X1248" s="45"/>
      <c r="Y1248" s="45"/>
      <c r="Z1248" s="45"/>
      <c r="AA1248" s="45"/>
      <c r="AB1248" s="45"/>
      <c r="AC1248" s="45"/>
      <c r="AD1248" s="45"/>
      <c r="AE1248" s="45"/>
      <c r="AF1248" s="372">
        <v>84</v>
      </c>
      <c r="AG1248" s="372"/>
      <c r="AH1248" s="372"/>
      <c r="AI1248" s="372"/>
      <c r="AJ1248" s="372"/>
      <c r="AK1248" s="372"/>
      <c r="AL1248" s="372"/>
      <c r="AM1248" s="372"/>
      <c r="AN1248" s="373">
        <f>AF1248/$AF$1249</f>
        <v>9.0322580645161285E-2</v>
      </c>
      <c r="AO1248" s="373"/>
      <c r="AP1248" s="373"/>
      <c r="AQ1248" s="373"/>
    </row>
    <row r="1249" spans="1:45" ht="13.5" thickBot="1">
      <c r="A1249" s="3"/>
      <c r="B1249" s="58"/>
      <c r="C1249" s="58"/>
      <c r="D1249" s="58"/>
      <c r="F1249" s="16"/>
      <c r="G1249" s="16"/>
      <c r="H1249" s="16"/>
      <c r="I1249" s="16"/>
      <c r="J1249" s="16"/>
      <c r="K1249" s="16"/>
      <c r="L1249" s="16"/>
      <c r="M1249" s="16"/>
      <c r="N1249" s="16"/>
      <c r="O1249" s="16"/>
      <c r="P1249" s="16"/>
      <c r="Q1249" s="16"/>
      <c r="R1249" s="16"/>
      <c r="S1249" s="16"/>
      <c r="T1249" s="64"/>
      <c r="U1249" s="64"/>
      <c r="V1249" s="64"/>
      <c r="W1249" s="64"/>
      <c r="X1249" s="64"/>
      <c r="Y1249" s="64"/>
      <c r="Z1249" s="64"/>
      <c r="AA1249" s="64"/>
      <c r="AB1249" s="119"/>
      <c r="AC1249" s="119"/>
      <c r="AD1249" s="119"/>
      <c r="AE1249" s="119"/>
      <c r="AF1249" s="368">
        <f>SUBTOTAL(9,AF1247:AI1248)</f>
        <v>930</v>
      </c>
      <c r="AG1249" s="368"/>
      <c r="AH1249" s="368"/>
      <c r="AI1249" s="368"/>
      <c r="AJ1249" s="368"/>
      <c r="AK1249" s="368"/>
      <c r="AL1249" s="368"/>
      <c r="AM1249" s="368"/>
      <c r="AN1249" s="370">
        <f>SUBTOTAL(9,AN1247:AQ1248)</f>
        <v>1.0003225806451612</v>
      </c>
      <c r="AO1249" s="370"/>
      <c r="AP1249" s="370"/>
      <c r="AQ1249" s="370"/>
    </row>
    <row r="1250" spans="1:45" ht="13.5" thickTop="1">
      <c r="A1250" s="3"/>
      <c r="B1250" s="58"/>
      <c r="C1250" s="58"/>
      <c r="D1250" s="58"/>
      <c r="AG1250" s="88"/>
      <c r="AH1250" s="88"/>
      <c r="AI1250" s="88"/>
      <c r="AJ1250" s="88"/>
      <c r="AK1250" s="88"/>
      <c r="AL1250" s="115"/>
      <c r="AM1250" s="88"/>
      <c r="AN1250" s="88"/>
      <c r="AO1250" s="88"/>
      <c r="AP1250" s="88"/>
      <c r="AQ1250" s="88"/>
    </row>
    <row r="1251" spans="1:45">
      <c r="A1251" s="3"/>
      <c r="B1251" s="58"/>
      <c r="C1251" s="58"/>
      <c r="D1251" s="58"/>
      <c r="F1251" s="252"/>
      <c r="G1251" s="252"/>
      <c r="H1251" s="252"/>
      <c r="I1251" s="252"/>
      <c r="J1251" s="252"/>
      <c r="K1251" s="252"/>
      <c r="L1251" s="252"/>
      <c r="M1251" s="252"/>
      <c r="N1251" s="252"/>
      <c r="O1251" s="252"/>
      <c r="P1251" s="252"/>
      <c r="Q1251" s="252"/>
      <c r="R1251" s="252"/>
      <c r="S1251" s="252"/>
      <c r="T1251" s="252"/>
      <c r="U1251" s="252"/>
      <c r="V1251" s="252"/>
      <c r="W1251" s="252"/>
      <c r="X1251" s="252"/>
      <c r="Y1251" s="252"/>
      <c r="Z1251" s="252"/>
      <c r="AA1251" s="252"/>
      <c r="AB1251" s="252"/>
      <c r="AC1251" s="252"/>
      <c r="AD1251" s="252"/>
      <c r="AE1251" s="252"/>
      <c r="AF1251" s="252"/>
      <c r="AG1251" s="252"/>
      <c r="AH1251" s="252"/>
      <c r="AI1251" s="252"/>
      <c r="AJ1251" s="252"/>
      <c r="AK1251" s="252"/>
      <c r="AL1251" s="252"/>
      <c r="AM1251" s="252"/>
      <c r="AN1251" s="252"/>
      <c r="AO1251" s="252"/>
      <c r="AP1251" s="252"/>
      <c r="AQ1251" s="252"/>
    </row>
    <row r="1252" spans="1:45">
      <c r="A1252" s="3"/>
      <c r="B1252" s="3"/>
      <c r="C1252" s="3"/>
      <c r="D1252" s="3"/>
      <c r="F1252" s="72"/>
      <c r="G1252" s="72"/>
      <c r="H1252" s="72"/>
      <c r="I1252" s="72"/>
      <c r="J1252" s="72"/>
      <c r="K1252" s="72"/>
      <c r="L1252" s="72"/>
      <c r="M1252" s="72"/>
      <c r="N1252" s="72"/>
      <c r="O1252" s="72"/>
      <c r="P1252" s="72"/>
      <c r="Q1252" s="72"/>
      <c r="R1252" s="72"/>
      <c r="S1252" s="72"/>
      <c r="T1252" s="72"/>
      <c r="U1252" s="72"/>
      <c r="V1252" s="72"/>
      <c r="W1252" s="72"/>
      <c r="X1252" s="72"/>
      <c r="Y1252" s="72"/>
      <c r="Z1252" s="72"/>
      <c r="AA1252" s="72"/>
      <c r="AB1252" s="72"/>
      <c r="AC1252" s="72"/>
      <c r="AD1252" s="72"/>
      <c r="AE1252" s="72"/>
      <c r="AF1252" s="72"/>
      <c r="AG1252" s="72"/>
      <c r="AH1252" s="72"/>
      <c r="AI1252" s="72"/>
      <c r="AJ1252" s="72"/>
      <c r="AK1252" s="72"/>
      <c r="AL1252" s="72"/>
      <c r="AM1252" s="72"/>
      <c r="AN1252" s="72"/>
      <c r="AO1252" s="72"/>
      <c r="AP1252" s="72"/>
      <c r="AQ1252" s="72"/>
    </row>
    <row r="1253" spans="1:45">
      <c r="A1253" s="3"/>
      <c r="B1253" s="3"/>
      <c r="C1253" s="3"/>
      <c r="D1253" s="3"/>
      <c r="F1253" s="252" t="s">
        <v>576</v>
      </c>
      <c r="G1253" s="252"/>
      <c r="H1253" s="252"/>
      <c r="I1253" s="252"/>
      <c r="J1253" s="252"/>
      <c r="K1253" s="252"/>
      <c r="L1253" s="252"/>
      <c r="M1253" s="252"/>
      <c r="N1253" s="252"/>
      <c r="O1253" s="252"/>
      <c r="P1253" s="252"/>
      <c r="Q1253" s="252"/>
      <c r="R1253" s="252"/>
      <c r="S1253" s="252"/>
      <c r="T1253" s="252"/>
      <c r="U1253" s="252"/>
      <c r="V1253" s="252"/>
      <c r="W1253" s="252"/>
      <c r="X1253" s="252"/>
      <c r="Y1253" s="252"/>
      <c r="Z1253" s="252"/>
      <c r="AA1253" s="252"/>
      <c r="AB1253" s="252"/>
      <c r="AC1253" s="252"/>
      <c r="AD1253" s="252"/>
      <c r="AE1253" s="252"/>
      <c r="AF1253" s="252"/>
      <c r="AG1253" s="252"/>
      <c r="AH1253" s="252"/>
      <c r="AI1253" s="252"/>
      <c r="AJ1253" s="252"/>
      <c r="AK1253" s="252"/>
      <c r="AL1253" s="252"/>
      <c r="AM1253" s="252"/>
      <c r="AN1253" s="252"/>
      <c r="AO1253" s="252"/>
      <c r="AP1253" s="252"/>
      <c r="AQ1253" s="252"/>
    </row>
    <row r="1254" spans="1:45" ht="27.75" customHeight="1">
      <c r="A1254" s="3"/>
      <c r="B1254" s="3"/>
      <c r="C1254" s="3"/>
      <c r="D1254" s="3"/>
      <c r="F1254" s="256"/>
      <c r="G1254" s="256"/>
      <c r="H1254" s="256"/>
      <c r="I1254" s="256"/>
      <c r="J1254" s="256"/>
      <c r="K1254" s="256"/>
      <c r="L1254" s="256"/>
      <c r="M1254" s="256"/>
      <c r="N1254" s="256"/>
      <c r="O1254" s="256"/>
      <c r="P1254" s="256"/>
      <c r="Q1254" s="256"/>
      <c r="R1254" s="256"/>
      <c r="S1254" s="256"/>
      <c r="T1254" s="256"/>
      <c r="U1254" s="256"/>
      <c r="V1254" s="256"/>
      <c r="W1254" s="256"/>
      <c r="X1254" s="256"/>
      <c r="Y1254" s="256"/>
      <c r="Z1254" s="256"/>
      <c r="AA1254" s="256"/>
      <c r="AB1254" s="256"/>
      <c r="AC1254" s="256"/>
      <c r="AD1254" s="256"/>
      <c r="AE1254" s="256"/>
      <c r="AF1254" s="256"/>
      <c r="AG1254" s="256"/>
      <c r="AH1254" s="256"/>
      <c r="AI1254" s="256"/>
      <c r="AJ1254" s="256"/>
      <c r="AK1254" s="256"/>
      <c r="AL1254" s="256"/>
      <c r="AM1254" s="256"/>
      <c r="AN1254" s="256"/>
      <c r="AO1254" s="256"/>
      <c r="AP1254" s="256"/>
      <c r="AQ1254" s="256"/>
    </row>
    <row r="1255" spans="1:45" ht="8.25" customHeight="1">
      <c r="A1255" s="3"/>
      <c r="B1255" s="3"/>
      <c r="C1255" s="3"/>
      <c r="D1255" s="3"/>
    </row>
    <row r="1256" spans="1:45">
      <c r="A1256" s="3"/>
      <c r="B1256" s="3"/>
      <c r="C1256" s="3"/>
      <c r="D1256" s="3"/>
    </row>
    <row r="1257" spans="1:45" ht="12.75" hidden="1" customHeight="1">
      <c r="A1257" s="3"/>
      <c r="B1257" s="3"/>
      <c r="C1257" s="3"/>
      <c r="D1257" s="3"/>
      <c r="F1257" s="251" t="s">
        <v>431</v>
      </c>
      <c r="G1257" s="251"/>
      <c r="H1257" s="251"/>
      <c r="I1257" s="251"/>
      <c r="J1257" s="251"/>
      <c r="K1257" s="251"/>
      <c r="L1257" s="251"/>
      <c r="M1257" s="251"/>
      <c r="N1257" s="251"/>
      <c r="O1257" s="251"/>
      <c r="P1257" s="251"/>
      <c r="Q1257" s="251"/>
      <c r="R1257" s="251"/>
      <c r="S1257" s="251"/>
      <c r="T1257" s="251"/>
      <c r="U1257" s="251"/>
      <c r="V1257" s="251"/>
      <c r="W1257" s="251"/>
      <c r="X1257" s="251"/>
      <c r="Y1257" s="251"/>
      <c r="Z1257" s="251"/>
      <c r="AA1257" s="251"/>
      <c r="AB1257" s="251"/>
      <c r="AC1257" s="251"/>
      <c r="AD1257" s="251"/>
      <c r="AE1257" s="251"/>
      <c r="AF1257" s="251"/>
      <c r="AG1257" s="251"/>
      <c r="AH1257" s="251"/>
      <c r="AI1257" s="251"/>
      <c r="AJ1257" s="251"/>
      <c r="AK1257" s="251"/>
      <c r="AL1257" s="251"/>
      <c r="AM1257" s="251"/>
      <c r="AN1257" s="251"/>
      <c r="AO1257" s="251"/>
      <c r="AP1257" s="251"/>
      <c r="AQ1257" s="251"/>
    </row>
    <row r="1258" spans="1:45" hidden="1">
      <c r="A1258" s="3"/>
      <c r="B1258" s="3"/>
      <c r="C1258" s="3"/>
      <c r="D1258" s="3"/>
      <c r="F1258" s="251"/>
      <c r="G1258" s="251"/>
      <c r="H1258" s="251"/>
      <c r="I1258" s="251"/>
      <c r="J1258" s="251"/>
      <c r="K1258" s="251"/>
      <c r="L1258" s="251"/>
      <c r="M1258" s="251"/>
      <c r="N1258" s="251"/>
      <c r="O1258" s="251"/>
      <c r="P1258" s="251"/>
      <c r="Q1258" s="251"/>
      <c r="R1258" s="251"/>
      <c r="S1258" s="251"/>
      <c r="T1258" s="251"/>
      <c r="U1258" s="251"/>
      <c r="V1258" s="251"/>
      <c r="W1258" s="251"/>
      <c r="X1258" s="251"/>
      <c r="Y1258" s="251"/>
      <c r="Z1258" s="251"/>
      <c r="AA1258" s="251"/>
      <c r="AB1258" s="251"/>
      <c r="AC1258" s="251"/>
      <c r="AD1258" s="251"/>
      <c r="AE1258" s="251"/>
      <c r="AF1258" s="251"/>
      <c r="AG1258" s="251"/>
      <c r="AH1258" s="251"/>
      <c r="AI1258" s="251"/>
      <c r="AJ1258" s="251"/>
      <c r="AK1258" s="251"/>
      <c r="AL1258" s="251"/>
      <c r="AM1258" s="251"/>
      <c r="AN1258" s="251"/>
      <c r="AO1258" s="251"/>
      <c r="AP1258" s="251"/>
      <c r="AQ1258" s="251"/>
    </row>
    <row r="1259" spans="1:45" ht="7.5" hidden="1" customHeight="1">
      <c r="A1259" s="3"/>
      <c r="B1259" s="3"/>
      <c r="C1259" s="3"/>
      <c r="D1259" s="3"/>
      <c r="AE1259" s="120"/>
      <c r="AF1259" s="120"/>
      <c r="AG1259" s="120"/>
      <c r="AH1259" s="120"/>
      <c r="AI1259" s="120"/>
      <c r="AJ1259" s="120"/>
      <c r="AK1259" s="120"/>
      <c r="AL1259" s="120"/>
      <c r="AM1259" s="120"/>
      <c r="AN1259" s="120"/>
      <c r="AO1259" s="120"/>
      <c r="AP1259" s="120"/>
      <c r="AQ1259" s="120"/>
    </row>
    <row r="1260" spans="1:45" ht="12.75" hidden="1" customHeight="1">
      <c r="A1260" s="3"/>
      <c r="B1260" s="3"/>
      <c r="C1260" s="3"/>
      <c r="D1260" s="3"/>
      <c r="F1260" s="247" t="s">
        <v>432</v>
      </c>
      <c r="G1260" s="380"/>
      <c r="H1260" s="380"/>
      <c r="I1260" s="380"/>
      <c r="J1260" s="380"/>
      <c r="K1260" s="380"/>
      <c r="L1260" s="380"/>
      <c r="M1260" s="247" t="s">
        <v>433</v>
      </c>
      <c r="N1260" s="247"/>
      <c r="O1260" s="247"/>
      <c r="P1260" s="247"/>
      <c r="Q1260" s="247"/>
      <c r="R1260" s="247" t="s">
        <v>173</v>
      </c>
      <c r="S1260" s="247"/>
      <c r="T1260" s="247"/>
      <c r="U1260" s="247"/>
      <c r="V1260" s="247" t="s">
        <v>434</v>
      </c>
      <c r="W1260" s="247"/>
      <c r="X1260" s="247"/>
      <c r="Y1260" s="247"/>
      <c r="Z1260" s="247"/>
      <c r="AA1260" s="247" t="s">
        <v>435</v>
      </c>
      <c r="AB1260" s="364"/>
      <c r="AC1260" s="364"/>
      <c r="AD1260" s="364"/>
      <c r="AE1260" s="364"/>
      <c r="AF1260" s="247" t="s">
        <v>436</v>
      </c>
      <c r="AG1260" s="247"/>
      <c r="AH1260" s="247"/>
      <c r="AI1260" s="247"/>
      <c r="AJ1260" s="247"/>
      <c r="AK1260" s="247" t="s">
        <v>437</v>
      </c>
      <c r="AL1260" s="247"/>
      <c r="AM1260" s="247"/>
      <c r="AN1260" s="247"/>
      <c r="AO1260" s="247"/>
      <c r="AP1260" s="247"/>
      <c r="AQ1260" s="247"/>
    </row>
    <row r="1261" spans="1:45" hidden="1">
      <c r="A1261" s="3"/>
      <c r="B1261" s="3"/>
      <c r="C1261" s="3"/>
      <c r="D1261" s="3"/>
      <c r="F1261" s="381"/>
      <c r="G1261" s="381"/>
      <c r="H1261" s="381"/>
      <c r="I1261" s="381"/>
      <c r="J1261" s="381"/>
      <c r="K1261" s="381"/>
      <c r="L1261" s="381"/>
      <c r="M1261" s="248"/>
      <c r="N1261" s="248"/>
      <c r="O1261" s="248"/>
      <c r="P1261" s="248"/>
      <c r="Q1261" s="248"/>
      <c r="R1261" s="248"/>
      <c r="S1261" s="248"/>
      <c r="T1261" s="248"/>
      <c r="U1261" s="248"/>
      <c r="V1261" s="248"/>
      <c r="W1261" s="248"/>
      <c r="X1261" s="248"/>
      <c r="Y1261" s="248"/>
      <c r="Z1261" s="248"/>
      <c r="AA1261" s="365"/>
      <c r="AB1261" s="365"/>
      <c r="AC1261" s="365"/>
      <c r="AD1261" s="365"/>
      <c r="AE1261" s="365"/>
      <c r="AF1261" s="248"/>
      <c r="AG1261" s="248"/>
      <c r="AH1261" s="248"/>
      <c r="AI1261" s="248"/>
      <c r="AJ1261" s="248"/>
      <c r="AK1261" s="248"/>
      <c r="AL1261" s="248"/>
      <c r="AM1261" s="248"/>
      <c r="AN1261" s="248"/>
      <c r="AO1261" s="248"/>
      <c r="AP1261" s="248"/>
      <c r="AQ1261" s="248"/>
    </row>
    <row r="1262" spans="1:45" ht="12.75" hidden="1" customHeight="1">
      <c r="A1262" s="3"/>
      <c r="B1262" s="3"/>
      <c r="C1262" s="3"/>
      <c r="D1262" s="3"/>
      <c r="F1262" s="293" t="s">
        <v>438</v>
      </c>
      <c r="G1262" s="364"/>
      <c r="H1262" s="364"/>
      <c r="I1262" s="364"/>
      <c r="J1262" s="364"/>
      <c r="K1262" s="364"/>
      <c r="L1262" s="364"/>
      <c r="M1262" s="293" t="s">
        <v>439</v>
      </c>
      <c r="N1262" s="293"/>
      <c r="O1262" s="293"/>
      <c r="P1262" s="293"/>
      <c r="Q1262" s="293"/>
      <c r="R1262" s="389" t="s">
        <v>440</v>
      </c>
      <c r="S1262" s="389"/>
      <c r="T1262" s="389"/>
      <c r="U1262" s="389"/>
      <c r="V1262" s="389">
        <v>41639</v>
      </c>
      <c r="W1262" s="389"/>
      <c r="X1262" s="389"/>
      <c r="Y1262" s="389"/>
      <c r="Z1262" s="389"/>
      <c r="AA1262" s="384">
        <v>0.01</v>
      </c>
      <c r="AB1262" s="385"/>
      <c r="AC1262" s="385"/>
      <c r="AD1262" s="385"/>
      <c r="AE1262" s="385"/>
      <c r="AF1262" s="386">
        <f>1404+552+56</f>
        <v>2012</v>
      </c>
      <c r="AG1262" s="386"/>
      <c r="AH1262" s="386"/>
      <c r="AI1262" s="386"/>
      <c r="AJ1262" s="386"/>
      <c r="AK1262" s="386">
        <v>-552</v>
      </c>
      <c r="AL1262" s="386"/>
      <c r="AM1262" s="386"/>
      <c r="AN1262" s="386"/>
      <c r="AO1262" s="386"/>
      <c r="AP1262" s="386"/>
      <c r="AQ1262" s="386"/>
    </row>
    <row r="1263" spans="1:45" hidden="1">
      <c r="A1263" s="3"/>
      <c r="B1263" s="3"/>
      <c r="C1263" s="3"/>
      <c r="D1263" s="3"/>
      <c r="F1263" s="364"/>
      <c r="G1263" s="364"/>
      <c r="H1263" s="364"/>
      <c r="I1263" s="364"/>
      <c r="J1263" s="364"/>
      <c r="K1263" s="364"/>
      <c r="L1263" s="364"/>
      <c r="M1263" s="293"/>
      <c r="N1263" s="293"/>
      <c r="O1263" s="293"/>
      <c r="P1263" s="293"/>
      <c r="Q1263" s="293"/>
      <c r="R1263" s="383"/>
      <c r="S1263" s="383"/>
      <c r="T1263" s="383"/>
      <c r="U1263" s="383"/>
      <c r="V1263" s="383"/>
      <c r="W1263" s="383"/>
      <c r="X1263" s="383"/>
      <c r="Y1263" s="383"/>
      <c r="Z1263" s="383"/>
      <c r="AA1263" s="385"/>
      <c r="AB1263" s="385"/>
      <c r="AC1263" s="385"/>
      <c r="AD1263" s="385"/>
      <c r="AE1263" s="385"/>
      <c r="AF1263" s="382"/>
      <c r="AG1263" s="382"/>
      <c r="AH1263" s="382"/>
      <c r="AI1263" s="382"/>
      <c r="AJ1263" s="382"/>
      <c r="AK1263" s="382"/>
      <c r="AL1263" s="382"/>
      <c r="AM1263" s="382"/>
      <c r="AN1263" s="382"/>
      <c r="AO1263" s="382"/>
      <c r="AP1263" s="382"/>
      <c r="AQ1263" s="382"/>
      <c r="AS1263" s="25"/>
    </row>
    <row r="1264" spans="1:45" ht="12.75" hidden="1" customHeight="1">
      <c r="A1264" s="3"/>
      <c r="B1264" s="3"/>
      <c r="C1264" s="3"/>
      <c r="D1264" s="3"/>
      <c r="F1264" s="293" t="s">
        <v>441</v>
      </c>
      <c r="G1264" s="364"/>
      <c r="H1264" s="364"/>
      <c r="I1264" s="364"/>
      <c r="J1264" s="364"/>
      <c r="K1264" s="364"/>
      <c r="L1264" s="364"/>
      <c r="M1264" s="293" t="s">
        <v>439</v>
      </c>
      <c r="N1264" s="293"/>
      <c r="O1264" s="293"/>
      <c r="P1264" s="293"/>
      <c r="Q1264" s="293"/>
      <c r="R1264" s="293" t="s">
        <v>442</v>
      </c>
      <c r="S1264" s="293"/>
      <c r="T1264" s="293"/>
      <c r="U1264" s="293"/>
      <c r="V1264" s="383">
        <v>41088</v>
      </c>
      <c r="W1264" s="383"/>
      <c r="X1264" s="383"/>
      <c r="Y1264" s="383"/>
      <c r="Z1264" s="383"/>
      <c r="AA1264" s="384">
        <v>0.11</v>
      </c>
      <c r="AB1264" s="385"/>
      <c r="AC1264" s="385"/>
      <c r="AD1264" s="385"/>
      <c r="AE1264" s="385"/>
      <c r="AF1264" s="382">
        <v>126</v>
      </c>
      <c r="AG1264" s="382"/>
      <c r="AH1264" s="382"/>
      <c r="AI1264" s="382"/>
      <c r="AJ1264" s="382"/>
      <c r="AK1264" s="382">
        <v>-36</v>
      </c>
      <c r="AL1264" s="382"/>
      <c r="AM1264" s="382"/>
      <c r="AN1264" s="382"/>
      <c r="AO1264" s="382"/>
      <c r="AP1264" s="382"/>
      <c r="AQ1264" s="382"/>
    </row>
    <row r="1265" spans="1:52" hidden="1">
      <c r="A1265" s="3"/>
      <c r="B1265" s="3"/>
      <c r="C1265" s="3"/>
      <c r="D1265" s="3"/>
      <c r="F1265" s="364"/>
      <c r="G1265" s="364"/>
      <c r="H1265" s="364"/>
      <c r="I1265" s="364"/>
      <c r="J1265" s="364"/>
      <c r="K1265" s="364"/>
      <c r="L1265" s="364"/>
      <c r="M1265" s="293"/>
      <c r="N1265" s="293"/>
      <c r="O1265" s="293"/>
      <c r="P1265" s="293"/>
      <c r="Q1265" s="293"/>
      <c r="R1265" s="293"/>
      <c r="S1265" s="293"/>
      <c r="T1265" s="293"/>
      <c r="U1265" s="293"/>
      <c r="V1265" s="383"/>
      <c r="W1265" s="383"/>
      <c r="X1265" s="383"/>
      <c r="Y1265" s="383"/>
      <c r="Z1265" s="383"/>
      <c r="AA1265" s="385"/>
      <c r="AB1265" s="385"/>
      <c r="AC1265" s="385"/>
      <c r="AD1265" s="385"/>
      <c r="AE1265" s="385"/>
      <c r="AF1265" s="382"/>
      <c r="AG1265" s="382"/>
      <c r="AH1265" s="382"/>
      <c r="AI1265" s="382"/>
      <c r="AJ1265" s="382"/>
      <c r="AK1265" s="382"/>
      <c r="AL1265" s="382"/>
      <c r="AM1265" s="382"/>
      <c r="AN1265" s="382"/>
      <c r="AO1265" s="382"/>
      <c r="AP1265" s="382"/>
      <c r="AQ1265" s="382"/>
    </row>
    <row r="1266" spans="1:52" ht="13.5" hidden="1" thickBot="1">
      <c r="A1266" s="3"/>
      <c r="B1266" s="3"/>
      <c r="C1266" s="3"/>
      <c r="D1266" s="3"/>
      <c r="F1266" s="49"/>
      <c r="G1266" s="49"/>
      <c r="H1266" s="49"/>
      <c r="I1266" s="49"/>
      <c r="J1266" s="49"/>
      <c r="K1266" s="49"/>
      <c r="L1266" s="49"/>
      <c r="M1266" s="49"/>
      <c r="N1266" s="49"/>
      <c r="O1266" s="121"/>
      <c r="P1266" s="121"/>
      <c r="Q1266" s="121"/>
      <c r="R1266" s="121"/>
      <c r="S1266" s="121"/>
      <c r="T1266" s="121"/>
      <c r="U1266" s="121"/>
      <c r="V1266" s="121"/>
      <c r="W1266" s="121"/>
      <c r="X1266" s="121"/>
      <c r="Y1266" s="122"/>
      <c r="Z1266" s="122"/>
      <c r="AA1266" s="122"/>
      <c r="AB1266" s="122"/>
      <c r="AC1266" s="122"/>
      <c r="AD1266" s="122"/>
      <c r="AE1266" s="123"/>
      <c r="AF1266" s="388">
        <f>SUM(AF1262:AJ1265)</f>
        <v>2138</v>
      </c>
      <c r="AG1266" s="388"/>
      <c r="AH1266" s="388"/>
      <c r="AI1266" s="388"/>
      <c r="AJ1266" s="388"/>
      <c r="AK1266" s="388">
        <f>SUM(AK1262:AQ1265)</f>
        <v>-588</v>
      </c>
      <c r="AL1266" s="388"/>
      <c r="AM1266" s="388"/>
      <c r="AN1266" s="388"/>
      <c r="AO1266" s="388"/>
      <c r="AP1266" s="388"/>
      <c r="AQ1266" s="388"/>
      <c r="AR1266" s="25"/>
    </row>
    <row r="1267" spans="1:52" hidden="1">
      <c r="A1267" s="3"/>
      <c r="B1267" s="3"/>
      <c r="C1267" s="3"/>
      <c r="D1267" s="3"/>
      <c r="F1267" s="23"/>
      <c r="G1267" s="23"/>
      <c r="H1267" s="23"/>
      <c r="I1267" s="23"/>
      <c r="J1267" s="23"/>
      <c r="K1267" s="23"/>
      <c r="L1267" s="23"/>
      <c r="M1267" s="23"/>
      <c r="N1267" s="23"/>
      <c r="O1267" s="23"/>
      <c r="P1267" s="23"/>
      <c r="Q1267" s="23"/>
      <c r="R1267" s="23"/>
      <c r="S1267" s="23"/>
      <c r="T1267" s="23"/>
      <c r="U1267" s="23"/>
      <c r="V1267" s="23"/>
      <c r="W1267" s="23"/>
      <c r="X1267" s="23"/>
      <c r="Y1267" s="23"/>
      <c r="Z1267" s="23"/>
      <c r="AA1267" s="23"/>
      <c r="AB1267" s="23"/>
      <c r="AC1267" s="23"/>
      <c r="AD1267" s="23"/>
      <c r="AE1267" s="120"/>
      <c r="AF1267" s="120"/>
      <c r="AG1267" s="120"/>
      <c r="AH1267" s="120"/>
      <c r="AI1267" s="120"/>
      <c r="AJ1267" s="120"/>
      <c r="AK1267" s="120"/>
      <c r="AL1267" s="120"/>
      <c r="AM1267" s="120"/>
      <c r="AN1267" s="120"/>
      <c r="AO1267" s="120"/>
      <c r="AP1267" s="120"/>
      <c r="AQ1267" s="120"/>
      <c r="AR1267" s="25"/>
    </row>
    <row r="1268" spans="1:52" hidden="1">
      <c r="A1268" s="3"/>
      <c r="B1268" s="3"/>
      <c r="C1268" s="3"/>
      <c r="D1268" s="3"/>
      <c r="F1268" s="251" t="s">
        <v>443</v>
      </c>
      <c r="G1268" s="251"/>
      <c r="H1268" s="251"/>
      <c r="I1268" s="251"/>
      <c r="J1268" s="251"/>
      <c r="K1268" s="251"/>
      <c r="L1268" s="251"/>
      <c r="M1268" s="251"/>
      <c r="N1268" s="251"/>
      <c r="O1268" s="251"/>
      <c r="P1268" s="251"/>
      <c r="Q1268" s="251"/>
      <c r="R1268" s="251"/>
      <c r="S1268" s="251"/>
      <c r="T1268" s="251"/>
      <c r="U1268" s="251"/>
      <c r="V1268" s="251"/>
      <c r="W1268" s="251"/>
      <c r="X1268" s="251"/>
      <c r="Y1268" s="251"/>
      <c r="Z1268" s="251"/>
      <c r="AA1268" s="251"/>
      <c r="AB1268" s="251"/>
      <c r="AC1268" s="251"/>
      <c r="AD1268" s="251"/>
      <c r="AE1268" s="251"/>
      <c r="AF1268" s="251"/>
      <c r="AG1268" s="251"/>
      <c r="AH1268" s="251"/>
      <c r="AI1268" s="251"/>
      <c r="AJ1268" s="251"/>
      <c r="AK1268" s="251"/>
      <c r="AL1268" s="251"/>
      <c r="AM1268" s="251"/>
      <c r="AN1268" s="251"/>
      <c r="AO1268" s="251"/>
      <c r="AP1268" s="251"/>
      <c r="AQ1268" s="251"/>
    </row>
    <row r="1269" spans="1:52" hidden="1">
      <c r="A1269" s="3"/>
      <c r="B1269" s="3"/>
      <c r="C1269" s="3"/>
      <c r="D1269" s="3"/>
      <c r="F1269" s="387"/>
      <c r="G1269" s="387"/>
      <c r="H1269" s="387"/>
      <c r="I1269" s="387"/>
      <c r="J1269" s="387"/>
      <c r="K1269" s="387"/>
      <c r="L1269" s="387"/>
      <c r="M1269" s="387"/>
      <c r="N1269" s="387"/>
      <c r="O1269" s="387"/>
      <c r="P1269" s="387"/>
      <c r="Q1269" s="387"/>
      <c r="R1269" s="387"/>
      <c r="S1269" s="387"/>
      <c r="T1269" s="387"/>
      <c r="U1269" s="387"/>
      <c r="V1269" s="387"/>
      <c r="W1269" s="387"/>
      <c r="X1269" s="387"/>
      <c r="Y1269" s="387"/>
      <c r="Z1269" s="387"/>
      <c r="AA1269" s="387"/>
      <c r="AB1269" s="387"/>
      <c r="AC1269" s="387"/>
      <c r="AD1269" s="387"/>
      <c r="AE1269" s="387"/>
      <c r="AF1269" s="387"/>
      <c r="AG1269" s="387"/>
      <c r="AH1269" s="387"/>
      <c r="AI1269" s="387"/>
      <c r="AJ1269" s="387"/>
      <c r="AK1269" s="387"/>
      <c r="AL1269" s="387"/>
      <c r="AM1269" s="387"/>
      <c r="AN1269" s="387"/>
      <c r="AO1269" s="387"/>
      <c r="AP1269" s="387"/>
      <c r="AQ1269" s="387"/>
    </row>
    <row r="1270" spans="1:52" hidden="1">
      <c r="A1270" s="3"/>
      <c r="B1270" s="3"/>
      <c r="C1270" s="3"/>
      <c r="D1270" s="3"/>
      <c r="F1270" s="334" t="e">
        <f>(MID(#REF!,1,2)+1)&amp;"."</f>
        <v>#REF!</v>
      </c>
      <c r="G1270" s="334"/>
      <c r="H1270" s="243" t="s">
        <v>444</v>
      </c>
      <c r="I1270" s="243"/>
      <c r="J1270" s="243"/>
      <c r="K1270" s="243"/>
      <c r="L1270" s="243"/>
      <c r="M1270" s="243"/>
      <c r="N1270" s="243"/>
      <c r="O1270" s="243"/>
      <c r="P1270" s="243"/>
      <c r="Q1270" s="243"/>
      <c r="R1270" s="243"/>
      <c r="S1270" s="243"/>
      <c r="T1270" s="243"/>
      <c r="U1270" s="243"/>
      <c r="V1270" s="243"/>
      <c r="W1270" s="243"/>
      <c r="X1270" s="243"/>
      <c r="Y1270" s="243"/>
      <c r="Z1270" s="243"/>
      <c r="AA1270" s="243"/>
      <c r="AB1270" s="243"/>
      <c r="AC1270" s="243"/>
      <c r="AD1270" s="243"/>
      <c r="AE1270" s="243"/>
      <c r="AF1270" s="243"/>
      <c r="AG1270" s="243"/>
      <c r="AH1270" s="243"/>
      <c r="AI1270" s="243"/>
      <c r="AJ1270" s="243"/>
      <c r="AK1270" s="243"/>
      <c r="AL1270" s="243"/>
      <c r="AM1270" s="243"/>
      <c r="AN1270" s="243"/>
      <c r="AO1270" s="243"/>
      <c r="AP1270" s="243"/>
      <c r="AQ1270" s="243"/>
    </row>
    <row r="1271" spans="1:52" hidden="1"/>
    <row r="1272" spans="1:52" ht="12.75" hidden="1" customHeight="1">
      <c r="A1272" s="3"/>
      <c r="B1272" s="3"/>
      <c r="C1272" s="3"/>
      <c r="D1272" s="3"/>
      <c r="F1272" s="251" t="s">
        <v>445</v>
      </c>
      <c r="G1272" s="251"/>
      <c r="H1272" s="251"/>
      <c r="I1272" s="251"/>
      <c r="J1272" s="251"/>
      <c r="K1272" s="251"/>
      <c r="L1272" s="251"/>
      <c r="M1272" s="251"/>
      <c r="N1272" s="251"/>
      <c r="O1272" s="251"/>
      <c r="P1272" s="251"/>
      <c r="Q1272" s="251"/>
      <c r="R1272" s="251"/>
      <c r="S1272" s="251"/>
      <c r="T1272" s="251"/>
      <c r="U1272" s="251"/>
      <c r="V1272" s="251"/>
      <c r="W1272" s="251"/>
      <c r="X1272" s="251"/>
      <c r="Y1272" s="251"/>
      <c r="Z1272" s="251"/>
      <c r="AA1272" s="251"/>
      <c r="AB1272" s="251"/>
      <c r="AC1272" s="251"/>
      <c r="AD1272" s="251"/>
      <c r="AE1272" s="251"/>
      <c r="AF1272" s="251"/>
      <c r="AG1272" s="251"/>
      <c r="AH1272" s="251"/>
      <c r="AI1272" s="251"/>
      <c r="AJ1272" s="251"/>
      <c r="AK1272" s="251"/>
      <c r="AL1272" s="251"/>
      <c r="AM1272" s="251"/>
      <c r="AN1272" s="251"/>
      <c r="AO1272" s="251"/>
      <c r="AP1272" s="251"/>
      <c r="AQ1272" s="251"/>
    </row>
    <row r="1273" spans="1:52" hidden="1">
      <c r="A1273" s="3"/>
      <c r="B1273" s="3"/>
      <c r="C1273" s="3"/>
      <c r="D1273" s="3"/>
      <c r="F1273" s="251"/>
      <c r="G1273" s="251"/>
      <c r="H1273" s="251"/>
      <c r="I1273" s="251"/>
      <c r="J1273" s="251"/>
      <c r="K1273" s="251"/>
      <c r="L1273" s="251"/>
      <c r="M1273" s="251"/>
      <c r="N1273" s="251"/>
      <c r="O1273" s="251"/>
      <c r="P1273" s="251"/>
      <c r="Q1273" s="251"/>
      <c r="R1273" s="251"/>
      <c r="S1273" s="251"/>
      <c r="T1273" s="251"/>
      <c r="U1273" s="251"/>
      <c r="V1273" s="251"/>
      <c r="W1273" s="251"/>
      <c r="X1273" s="251"/>
      <c r="Y1273" s="251"/>
      <c r="Z1273" s="251"/>
      <c r="AA1273" s="251"/>
      <c r="AB1273" s="251"/>
      <c r="AC1273" s="251"/>
      <c r="AD1273" s="251"/>
      <c r="AE1273" s="251"/>
      <c r="AF1273" s="251"/>
      <c r="AG1273" s="251"/>
      <c r="AH1273" s="251"/>
      <c r="AI1273" s="251"/>
      <c r="AJ1273" s="251"/>
      <c r="AK1273" s="251"/>
      <c r="AL1273" s="251"/>
      <c r="AM1273" s="251"/>
      <c r="AN1273" s="251"/>
      <c r="AO1273" s="251"/>
      <c r="AP1273" s="251"/>
      <c r="AQ1273" s="251"/>
    </row>
    <row r="1274" spans="1:52" ht="12.75" hidden="1" customHeight="1">
      <c r="A1274" s="3"/>
      <c r="B1274" s="3"/>
      <c r="C1274" s="3"/>
      <c r="D1274" s="3"/>
    </row>
    <row r="1275" spans="1:52" ht="12.75" hidden="1" customHeight="1">
      <c r="A1275" s="3"/>
      <c r="B1275" s="3"/>
      <c r="C1275" s="3"/>
      <c r="D1275" s="3"/>
      <c r="AA1275" s="247" t="str">
        <f>AA212</f>
        <v>31 грудня 
2018  року</v>
      </c>
      <c r="AB1275" s="247"/>
      <c r="AC1275" s="247"/>
      <c r="AD1275" s="247"/>
      <c r="AE1275" s="247"/>
      <c r="AG1275" s="247" t="str">
        <f>AG212</f>
        <v>31 грудня 
2017 року</v>
      </c>
      <c r="AH1275" s="247"/>
      <c r="AI1275" s="247"/>
      <c r="AJ1275" s="247"/>
      <c r="AK1275" s="247"/>
      <c r="AM1275" s="247" t="str">
        <f>AM212</f>
        <v>31 грудня
2016 року</v>
      </c>
      <c r="AN1275" s="247"/>
      <c r="AO1275" s="247"/>
      <c r="AP1275" s="247"/>
      <c r="AQ1275" s="247"/>
    </row>
    <row r="1276" spans="1:52" ht="12.75" hidden="1" customHeight="1">
      <c r="A1276" s="3"/>
      <c r="B1276" s="3"/>
      <c r="C1276" s="3"/>
      <c r="D1276" s="3"/>
      <c r="AA1276" s="247"/>
      <c r="AB1276" s="247"/>
      <c r="AC1276" s="247"/>
      <c r="AD1276" s="247"/>
      <c r="AE1276" s="247"/>
      <c r="AG1276" s="247"/>
      <c r="AH1276" s="247"/>
      <c r="AI1276" s="247"/>
      <c r="AJ1276" s="247"/>
      <c r="AK1276" s="247"/>
      <c r="AM1276" s="248"/>
      <c r="AN1276" s="248"/>
      <c r="AO1276" s="248"/>
      <c r="AP1276" s="248"/>
      <c r="AQ1276" s="248"/>
    </row>
    <row r="1277" spans="1:52" hidden="1">
      <c r="A1277" s="3"/>
      <c r="B1277" s="3"/>
      <c r="C1277" s="3"/>
      <c r="D1277" s="3"/>
      <c r="F1277" s="215" t="s">
        <v>78</v>
      </c>
      <c r="G1277" s="215"/>
      <c r="H1277" s="215"/>
      <c r="I1277" s="215"/>
      <c r="J1277" s="215"/>
      <c r="K1277" s="215"/>
      <c r="L1277" s="215"/>
      <c r="M1277" s="215"/>
      <c r="N1277" s="215"/>
      <c r="O1277" s="215"/>
      <c r="P1277" s="215"/>
      <c r="Q1277" s="215"/>
      <c r="R1277" s="215"/>
      <c r="S1277" s="215"/>
      <c r="T1277" s="215"/>
      <c r="U1277" s="215"/>
      <c r="V1277" s="215"/>
      <c r="W1277" s="215"/>
      <c r="X1277" s="215"/>
      <c r="Y1277" s="215"/>
      <c r="AA1277" s="392" t="e">
        <f>-(SUMIFS(#REF!,#REF!,'FS USD (ua)'!AU1277)+SUMIFS(#REF!,#REF!,'FS USD (ua)'!AV1277)+SUMIFS(#REF!,#REF!,'FS USD (ua)'!AW1277)+SUMIFS(#REF!,#REF!,'FS USD (ua)'!AX1277)+SUMIFS(#REF!,#REF!,'FS USD (ua)'!AY1277)+SUMIFS(#REF!,#REF!,'FS USD (ua)'!AZ1277)+SUMIFS(#REF!,#REF!,'FS USD (ua)'!BA1277)+SUMIFS(#REF!,#REF!,'FS USD (ua)'!BB1277)+SUMIFS(#REF!,#REF!,'FS USD (ua)'!BC1277)+SUMIFS(#REF!,#REF!,'FS USD (ua)'!BD1277)+SUMIFS(#REF!,#REF!,'FS USD (ua)'!BE1277)+SUMIFS(#REF!,#REF!,'FS USD (ua)'!BF1277)+SUMIFS(#REF!,#REF!,'FS USD (ua)'!BG1277))/1000</f>
        <v>#REF!</v>
      </c>
      <c r="AB1277" s="392"/>
      <c r="AC1277" s="392"/>
      <c r="AD1277" s="392"/>
      <c r="AE1277" s="392"/>
      <c r="AG1277" s="392" t="e">
        <f>-(SUMIFS(#REF!,#REF!,'FS USD (ua)'!AU1277)+SUMIFS(#REF!,#REF!,'FS USD (ua)'!AV1277)+SUMIFS(#REF!,#REF!,'FS USD (ua)'!AW1277)+SUMIFS(#REF!,#REF!,'FS USD (ua)'!AX1277)+SUMIFS(#REF!,#REF!,'FS USD (ua)'!AY1277)+SUMIFS(#REF!,#REF!,'FS USD (ua)'!AZ1277)+SUMIFS(#REF!,#REF!,'FS USD (ua)'!BA1277)+SUMIFS(#REF!,#REF!,'FS USD (ua)'!BB1277)+SUMIFS(#REF!,#REF!,'FS USD (ua)'!BC1277)+SUMIFS(#REF!,#REF!,'FS USD (ua)'!BD1277)+SUMIFS(#REF!,#REF!,'FS USD (ua)'!BE1277)+SUMIFS(#REF!,#REF!,'FS USD (ua)'!BF1277)+SUMIFS(#REF!,#REF!,'FS USD (ua)'!BG1277))/1000</f>
        <v>#REF!</v>
      </c>
      <c r="AH1277" s="392"/>
      <c r="AI1277" s="392"/>
      <c r="AJ1277" s="392"/>
      <c r="AK1277" s="392"/>
      <c r="AL1277" s="25"/>
      <c r="AM1277" s="221" t="e">
        <f>-(SUMIFS(#REF!,#REF!,'FS USD (ua)'!AU1277)+SUMIFS(#REF!,#REF!,'FS USD (ua)'!AV1277)+SUMIFS(#REF!,#REF!,'FS USD (ua)'!AW1277)+SUMIFS(#REF!,#REF!,'FS USD (ua)'!AX1277)+SUMIFS(#REF!,#REF!,'FS USD (ua)'!AY1277)+SUMIFS(#REF!,#REF!,'FS USD (ua)'!AZ1277)+SUMIFS(#REF!,#REF!,'FS USD (ua)'!BA1277)+SUMIFS(#REF!,#REF!,'FS USD (ua)'!BB1277)+SUMIFS(#REF!,#REF!,'FS USD (ua)'!BC1277)+SUMIFS(#REF!,#REF!,'FS USD (ua)'!BD1277)+SUMIFS(#REF!,#REF!,'FS USD (ua)'!BE1277)+SUMIFS(#REF!,#REF!,'FS USD (ua)'!BF1277)+SUMIFS(#REF!,#REF!,'FS USD (ua)'!BG1277))/1000</f>
        <v>#REF!</v>
      </c>
      <c r="AN1277" s="221"/>
      <c r="AO1277" s="221"/>
      <c r="AP1277" s="221"/>
      <c r="AQ1277" s="221"/>
      <c r="AX1277" s="3" t="s">
        <v>79</v>
      </c>
      <c r="AY1277" s="3" t="s">
        <v>446</v>
      </c>
      <c r="AZ1277" s="3" t="s">
        <v>80</v>
      </c>
    </row>
    <row r="1278" spans="1:52" ht="13.5" hidden="1" thickBot="1">
      <c r="A1278" s="3"/>
      <c r="B1278" s="3"/>
      <c r="C1278" s="3"/>
      <c r="D1278" s="3"/>
      <c r="AA1278" s="337">
        <f>SUBTOTAL(9,AA1277:AE1277)</f>
        <v>0</v>
      </c>
      <c r="AB1278" s="337"/>
      <c r="AC1278" s="337"/>
      <c r="AD1278" s="337"/>
      <c r="AE1278" s="337"/>
      <c r="AG1278" s="337">
        <f>SUBTOTAL(9,AG1277:AK1277)</f>
        <v>0</v>
      </c>
      <c r="AH1278" s="337"/>
      <c r="AI1278" s="337"/>
      <c r="AJ1278" s="337"/>
      <c r="AK1278" s="337"/>
      <c r="AL1278" s="25"/>
      <c r="AM1278" s="337">
        <f>SUBTOTAL(9,AM1277:AQ1277)</f>
        <v>0</v>
      </c>
      <c r="AN1278" s="337"/>
      <c r="AO1278" s="337"/>
      <c r="AP1278" s="337"/>
      <c r="AQ1278" s="337"/>
    </row>
    <row r="1279" spans="1:52" hidden="1">
      <c r="A1279" s="3"/>
      <c r="B1279" s="3"/>
      <c r="C1279" s="3"/>
      <c r="D1279" s="3"/>
      <c r="AE1279" s="124"/>
      <c r="AF1279" s="124"/>
      <c r="AG1279" s="124"/>
      <c r="AH1279" s="124"/>
      <c r="AI1279" s="124"/>
      <c r="AJ1279" s="124"/>
    </row>
    <row r="1280" spans="1:52" ht="12.75" hidden="1" customHeight="1">
      <c r="A1280" s="3"/>
      <c r="B1280" s="3"/>
      <c r="C1280" s="3"/>
      <c r="D1280" s="3"/>
      <c r="F1280" s="251" t="s">
        <v>447</v>
      </c>
      <c r="G1280" s="251"/>
      <c r="H1280" s="251"/>
      <c r="I1280" s="251"/>
      <c r="J1280" s="251"/>
      <c r="K1280" s="251"/>
      <c r="L1280" s="251"/>
      <c r="M1280" s="251"/>
      <c r="N1280" s="251"/>
      <c r="O1280" s="251"/>
      <c r="P1280" s="251"/>
      <c r="Q1280" s="251"/>
      <c r="R1280" s="251"/>
      <c r="S1280" s="251"/>
      <c r="T1280" s="251"/>
      <c r="U1280" s="251"/>
      <c r="V1280" s="251"/>
      <c r="W1280" s="251"/>
      <c r="X1280" s="251"/>
      <c r="Y1280" s="251"/>
      <c r="Z1280" s="251"/>
      <c r="AA1280" s="251"/>
      <c r="AB1280" s="251"/>
      <c r="AC1280" s="251"/>
      <c r="AD1280" s="251"/>
      <c r="AE1280" s="251"/>
      <c r="AF1280" s="251"/>
      <c r="AG1280" s="251"/>
      <c r="AH1280" s="251"/>
      <c r="AI1280" s="251"/>
      <c r="AJ1280" s="251"/>
      <c r="AK1280" s="251"/>
      <c r="AL1280" s="251"/>
      <c r="AM1280" s="251"/>
      <c r="AN1280" s="251"/>
      <c r="AO1280" s="251"/>
      <c r="AP1280" s="251"/>
      <c r="AQ1280" s="251"/>
    </row>
    <row r="1281" spans="1:43" hidden="1">
      <c r="A1281" s="3"/>
      <c r="B1281" s="3"/>
      <c r="C1281" s="3"/>
      <c r="D1281" s="3"/>
      <c r="F1281" s="251"/>
      <c r="G1281" s="251"/>
      <c r="H1281" s="251"/>
      <c r="I1281" s="251"/>
      <c r="J1281" s="251"/>
      <c r="K1281" s="251"/>
      <c r="L1281" s="251"/>
      <c r="M1281" s="251"/>
      <c r="N1281" s="251"/>
      <c r="O1281" s="251"/>
      <c r="P1281" s="251"/>
      <c r="Q1281" s="251"/>
      <c r="R1281" s="251"/>
      <c r="S1281" s="251"/>
      <c r="T1281" s="251"/>
      <c r="U1281" s="251"/>
      <c r="V1281" s="251"/>
      <c r="W1281" s="251"/>
      <c r="X1281" s="251"/>
      <c r="Y1281" s="251"/>
      <c r="Z1281" s="251"/>
      <c r="AA1281" s="251"/>
      <c r="AB1281" s="251"/>
      <c r="AC1281" s="251"/>
      <c r="AD1281" s="251"/>
      <c r="AE1281" s="251"/>
      <c r="AF1281" s="251"/>
      <c r="AG1281" s="251"/>
      <c r="AH1281" s="251"/>
      <c r="AI1281" s="251"/>
      <c r="AJ1281" s="251"/>
      <c r="AK1281" s="251"/>
      <c r="AL1281" s="251"/>
      <c r="AM1281" s="251"/>
      <c r="AN1281" s="251"/>
      <c r="AO1281" s="251"/>
      <c r="AP1281" s="251"/>
      <c r="AQ1281" s="251"/>
    </row>
    <row r="1282" spans="1:43" hidden="1">
      <c r="A1282" s="3"/>
      <c r="B1282" s="3"/>
      <c r="C1282" s="3"/>
      <c r="D1282" s="3"/>
      <c r="AE1282" s="124"/>
      <c r="AF1282" s="124"/>
      <c r="AG1282" s="124"/>
      <c r="AH1282" s="124"/>
      <c r="AI1282" s="124"/>
      <c r="AJ1282" s="124"/>
    </row>
    <row r="1283" spans="1:43" ht="12.75" hidden="1" customHeight="1">
      <c r="A1283" s="3"/>
      <c r="B1283" s="3"/>
      <c r="C1283" s="3"/>
      <c r="D1283" s="3"/>
      <c r="F1283" s="247" t="s">
        <v>432</v>
      </c>
      <c r="G1283" s="247"/>
      <c r="H1283" s="247"/>
      <c r="I1283" s="247"/>
      <c r="J1283" s="247"/>
      <c r="K1283" s="247"/>
      <c r="L1283" s="247"/>
      <c r="M1283" s="247"/>
      <c r="N1283" s="247" t="s">
        <v>433</v>
      </c>
      <c r="O1283" s="247"/>
      <c r="P1283" s="247"/>
      <c r="Q1283" s="247"/>
      <c r="R1283" s="247"/>
      <c r="S1283" s="247"/>
      <c r="T1283" s="247" t="s">
        <v>173</v>
      </c>
      <c r="U1283" s="247"/>
      <c r="V1283" s="247"/>
      <c r="W1283" s="247"/>
      <c r="X1283" s="247"/>
      <c r="Y1283" s="247" t="s">
        <v>448</v>
      </c>
      <c r="Z1283" s="247"/>
      <c r="AA1283" s="247"/>
      <c r="AB1283" s="247"/>
      <c r="AC1283" s="247"/>
      <c r="AD1283" s="247"/>
      <c r="AE1283" s="247" t="s">
        <v>435</v>
      </c>
      <c r="AF1283" s="247"/>
      <c r="AG1283" s="247"/>
      <c r="AH1283" s="247"/>
      <c r="AI1283" s="247"/>
      <c r="AJ1283" s="247"/>
      <c r="AK1283" s="247" t="s">
        <v>449</v>
      </c>
      <c r="AL1283" s="247"/>
      <c r="AM1283" s="247"/>
      <c r="AN1283" s="247"/>
      <c r="AO1283" s="247"/>
      <c r="AP1283" s="247"/>
      <c r="AQ1283" s="247"/>
    </row>
    <row r="1284" spans="1:43" ht="12.75" hidden="1" customHeight="1">
      <c r="A1284" s="3"/>
      <c r="B1284" s="3"/>
      <c r="C1284" s="3"/>
      <c r="D1284" s="3"/>
      <c r="F1284" s="248"/>
      <c r="G1284" s="248"/>
      <c r="H1284" s="248"/>
      <c r="I1284" s="248"/>
      <c r="J1284" s="248"/>
      <c r="K1284" s="248"/>
      <c r="L1284" s="248"/>
      <c r="M1284" s="248"/>
      <c r="N1284" s="248"/>
      <c r="O1284" s="248"/>
      <c r="P1284" s="248"/>
      <c r="Q1284" s="248"/>
      <c r="R1284" s="248"/>
      <c r="S1284" s="248"/>
      <c r="T1284" s="248"/>
      <c r="U1284" s="248"/>
      <c r="V1284" s="248"/>
      <c r="W1284" s="248"/>
      <c r="X1284" s="248"/>
      <c r="Y1284" s="248"/>
      <c r="Z1284" s="248"/>
      <c r="AA1284" s="248"/>
      <c r="AB1284" s="248"/>
      <c r="AC1284" s="248"/>
      <c r="AD1284" s="248"/>
      <c r="AE1284" s="248"/>
      <c r="AF1284" s="248"/>
      <c r="AG1284" s="248"/>
      <c r="AH1284" s="248"/>
      <c r="AI1284" s="248"/>
      <c r="AJ1284" s="248"/>
      <c r="AK1284" s="248"/>
      <c r="AL1284" s="248"/>
      <c r="AM1284" s="248"/>
      <c r="AN1284" s="248"/>
      <c r="AO1284" s="248"/>
      <c r="AP1284" s="248"/>
      <c r="AQ1284" s="248"/>
    </row>
    <row r="1285" spans="1:43" hidden="1">
      <c r="A1285" s="3"/>
      <c r="B1285" s="3"/>
      <c r="C1285" s="3"/>
      <c r="D1285" s="3"/>
      <c r="F1285" s="376" t="s">
        <v>450</v>
      </c>
      <c r="G1285" s="376"/>
      <c r="H1285" s="376"/>
      <c r="I1285" s="376"/>
      <c r="J1285" s="376"/>
      <c r="K1285" s="376"/>
      <c r="L1285" s="376"/>
      <c r="M1285" s="376"/>
      <c r="N1285" s="376" t="s">
        <v>439</v>
      </c>
      <c r="O1285" s="376"/>
      <c r="P1285" s="376"/>
      <c r="Q1285" s="376"/>
      <c r="R1285" s="376"/>
      <c r="S1285" s="376"/>
      <c r="T1285" s="293" t="s">
        <v>451</v>
      </c>
      <c r="U1285" s="293"/>
      <c r="V1285" s="293"/>
      <c r="W1285" s="293"/>
      <c r="X1285" s="293"/>
      <c r="Y1285" s="377">
        <v>41115</v>
      </c>
      <c r="Z1285" s="377"/>
      <c r="AA1285" s="377"/>
      <c r="AB1285" s="377"/>
      <c r="AC1285" s="377"/>
      <c r="AD1285" s="377"/>
      <c r="AE1285" s="393">
        <v>0.185</v>
      </c>
      <c r="AF1285" s="393"/>
      <c r="AG1285" s="393"/>
      <c r="AH1285" s="393"/>
      <c r="AI1285" s="393"/>
      <c r="AJ1285" s="393"/>
      <c r="AK1285" s="395">
        <v>282</v>
      </c>
      <c r="AL1285" s="395"/>
      <c r="AM1285" s="395"/>
      <c r="AN1285" s="395"/>
      <c r="AO1285" s="395"/>
      <c r="AP1285" s="395"/>
      <c r="AQ1285" s="395"/>
    </row>
    <row r="1286" spans="1:43" hidden="1">
      <c r="A1286" s="3"/>
      <c r="B1286" s="3"/>
      <c r="C1286" s="3"/>
      <c r="D1286" s="3"/>
      <c r="F1286" s="293"/>
      <c r="G1286" s="293"/>
      <c r="H1286" s="293"/>
      <c r="I1286" s="293"/>
      <c r="J1286" s="293"/>
      <c r="K1286" s="293"/>
      <c r="L1286" s="293"/>
      <c r="M1286" s="293"/>
      <c r="N1286" s="293"/>
      <c r="O1286" s="293"/>
      <c r="P1286" s="293"/>
      <c r="Q1286" s="293"/>
      <c r="R1286" s="293"/>
      <c r="S1286" s="293"/>
      <c r="T1286" s="293"/>
      <c r="U1286" s="293"/>
      <c r="V1286" s="293"/>
      <c r="W1286" s="293"/>
      <c r="X1286" s="293"/>
      <c r="Y1286" s="378"/>
      <c r="Z1286" s="378"/>
      <c r="AA1286" s="378"/>
      <c r="AB1286" s="378"/>
      <c r="AC1286" s="378"/>
      <c r="AD1286" s="378"/>
      <c r="AE1286" s="394"/>
      <c r="AF1286" s="394"/>
      <c r="AG1286" s="394"/>
      <c r="AH1286" s="394"/>
      <c r="AI1286" s="394"/>
      <c r="AJ1286" s="394"/>
      <c r="AK1286" s="396"/>
      <c r="AL1286" s="396"/>
      <c r="AM1286" s="396"/>
      <c r="AN1286" s="396"/>
      <c r="AO1286" s="396"/>
      <c r="AP1286" s="396"/>
      <c r="AQ1286" s="396"/>
    </row>
    <row r="1287" spans="1:43" ht="13.5" hidden="1" thickBot="1">
      <c r="A1287" s="3"/>
      <c r="B1287" s="3"/>
      <c r="C1287" s="3"/>
      <c r="D1287" s="3"/>
      <c r="F1287" s="36"/>
      <c r="G1287" s="36"/>
      <c r="H1287" s="36"/>
      <c r="I1287" s="36"/>
      <c r="J1287" s="36"/>
      <c r="K1287" s="36"/>
      <c r="L1287" s="36"/>
      <c r="M1287" s="36"/>
      <c r="N1287" s="36"/>
      <c r="O1287" s="36"/>
      <c r="P1287" s="36"/>
      <c r="Q1287" s="36"/>
      <c r="R1287" s="36"/>
      <c r="S1287" s="36"/>
      <c r="T1287" s="36"/>
      <c r="U1287" s="36"/>
      <c r="V1287" s="36"/>
      <c r="W1287" s="36"/>
      <c r="X1287" s="36"/>
      <c r="Y1287" s="36"/>
      <c r="Z1287" s="36"/>
      <c r="AA1287" s="36"/>
      <c r="AB1287" s="36"/>
      <c r="AC1287" s="36"/>
      <c r="AD1287" s="36"/>
      <c r="AE1287" s="120"/>
      <c r="AF1287" s="120"/>
      <c r="AG1287" s="120"/>
      <c r="AH1287" s="120"/>
      <c r="AI1287" s="120"/>
      <c r="AJ1287" s="120"/>
      <c r="AK1287" s="379">
        <f>SUBTOTAL(9,AK1285:AQ1286)</f>
        <v>0</v>
      </c>
      <c r="AL1287" s="379"/>
      <c r="AM1287" s="379"/>
      <c r="AN1287" s="379"/>
      <c r="AO1287" s="379"/>
      <c r="AP1287" s="379"/>
      <c r="AQ1287" s="379"/>
    </row>
    <row r="1288" spans="1:43" hidden="1">
      <c r="A1288" s="3"/>
      <c r="B1288" s="3"/>
      <c r="C1288" s="3"/>
      <c r="D1288" s="3"/>
      <c r="AE1288" s="125"/>
      <c r="AF1288" s="125"/>
      <c r="AG1288" s="125"/>
      <c r="AH1288" s="125"/>
      <c r="AI1288" s="125"/>
      <c r="AJ1288" s="125"/>
    </row>
    <row r="1289" spans="1:43" ht="12.75" hidden="1" customHeight="1">
      <c r="A1289" s="3"/>
      <c r="B1289" s="3"/>
      <c r="C1289" s="3"/>
      <c r="D1289" s="3"/>
      <c r="F1289" s="251" t="s">
        <v>452</v>
      </c>
      <c r="G1289" s="251"/>
      <c r="H1289" s="251"/>
      <c r="I1289" s="251"/>
      <c r="J1289" s="251"/>
      <c r="K1289" s="251"/>
      <c r="L1289" s="251"/>
      <c r="M1289" s="251"/>
      <c r="N1289" s="251"/>
      <c r="O1289" s="251"/>
      <c r="P1289" s="251"/>
      <c r="Q1289" s="251"/>
      <c r="R1289" s="251"/>
      <c r="S1289" s="251"/>
      <c r="T1289" s="251"/>
      <c r="U1289" s="251"/>
      <c r="V1289" s="251"/>
      <c r="W1289" s="251"/>
      <c r="X1289" s="251"/>
      <c r="Y1289" s="251"/>
      <c r="Z1289" s="251"/>
      <c r="AA1289" s="251"/>
      <c r="AB1289" s="251"/>
      <c r="AC1289" s="251"/>
      <c r="AD1289" s="251"/>
      <c r="AE1289" s="251"/>
      <c r="AF1289" s="251"/>
      <c r="AG1289" s="251"/>
      <c r="AH1289" s="251"/>
      <c r="AI1289" s="251"/>
      <c r="AJ1289" s="251"/>
      <c r="AK1289" s="251"/>
      <c r="AL1289" s="251"/>
      <c r="AM1289" s="251"/>
      <c r="AN1289" s="251"/>
      <c r="AO1289" s="251"/>
      <c r="AP1289" s="251"/>
      <c r="AQ1289" s="251"/>
    </row>
    <row r="1290" spans="1:43" hidden="1">
      <c r="A1290" s="3"/>
      <c r="B1290" s="3"/>
      <c r="C1290" s="3"/>
      <c r="D1290" s="3"/>
      <c r="F1290" s="251"/>
      <c r="G1290" s="251"/>
      <c r="H1290" s="251"/>
      <c r="I1290" s="251"/>
      <c r="J1290" s="251"/>
      <c r="K1290" s="251"/>
      <c r="L1290" s="251"/>
      <c r="M1290" s="251"/>
      <c r="N1290" s="251"/>
      <c r="O1290" s="251"/>
      <c r="P1290" s="251"/>
      <c r="Q1290" s="251"/>
      <c r="R1290" s="251"/>
      <c r="S1290" s="251"/>
      <c r="T1290" s="251"/>
      <c r="U1290" s="251"/>
      <c r="V1290" s="251"/>
      <c r="W1290" s="251"/>
      <c r="X1290" s="251"/>
      <c r="Y1290" s="251"/>
      <c r="Z1290" s="251"/>
      <c r="AA1290" s="251"/>
      <c r="AB1290" s="251"/>
      <c r="AC1290" s="251"/>
      <c r="AD1290" s="251"/>
      <c r="AE1290" s="251"/>
      <c r="AF1290" s="251"/>
      <c r="AG1290" s="251"/>
      <c r="AH1290" s="251"/>
      <c r="AI1290" s="251"/>
      <c r="AJ1290" s="251"/>
      <c r="AK1290" s="251"/>
      <c r="AL1290" s="251"/>
      <c r="AM1290" s="251"/>
      <c r="AN1290" s="251"/>
      <c r="AO1290" s="251"/>
      <c r="AP1290" s="251"/>
      <c r="AQ1290" s="251"/>
    </row>
    <row r="1291" spans="1:43" hidden="1">
      <c r="A1291" s="3"/>
      <c r="B1291" s="3"/>
      <c r="C1291" s="3"/>
      <c r="D1291" s="3"/>
      <c r="AE1291" s="124"/>
      <c r="AF1291" s="124"/>
      <c r="AG1291" s="124"/>
      <c r="AH1291" s="124"/>
      <c r="AI1291" s="124"/>
      <c r="AJ1291" s="124"/>
    </row>
    <row r="1292" spans="1:43" ht="12.75" hidden="1" customHeight="1">
      <c r="A1292" s="3"/>
      <c r="B1292" s="3"/>
      <c r="C1292" s="3"/>
      <c r="D1292" s="3"/>
      <c r="F1292" s="247" t="s">
        <v>432</v>
      </c>
      <c r="G1292" s="247"/>
      <c r="H1292" s="247"/>
      <c r="I1292" s="247"/>
      <c r="J1292" s="247"/>
      <c r="K1292" s="247"/>
      <c r="L1292" s="247"/>
      <c r="M1292" s="247"/>
      <c r="N1292" s="247" t="s">
        <v>433</v>
      </c>
      <c r="O1292" s="247"/>
      <c r="P1292" s="247"/>
      <c r="Q1292" s="247"/>
      <c r="R1292" s="247"/>
      <c r="S1292" s="247"/>
      <c r="T1292" s="247" t="s">
        <v>173</v>
      </c>
      <c r="U1292" s="247"/>
      <c r="V1292" s="247"/>
      <c r="W1292" s="247"/>
      <c r="X1292" s="247"/>
      <c r="Y1292" s="247" t="s">
        <v>448</v>
      </c>
      <c r="Z1292" s="247"/>
      <c r="AA1292" s="247"/>
      <c r="AB1292" s="247"/>
      <c r="AC1292" s="247"/>
      <c r="AD1292" s="247"/>
      <c r="AE1292" s="247" t="s">
        <v>435</v>
      </c>
      <c r="AF1292" s="247"/>
      <c r="AG1292" s="247"/>
      <c r="AH1292" s="247"/>
      <c r="AI1292" s="247"/>
      <c r="AJ1292" s="247"/>
      <c r="AK1292" s="247" t="s">
        <v>449</v>
      </c>
      <c r="AL1292" s="247"/>
      <c r="AM1292" s="247"/>
      <c r="AN1292" s="247"/>
      <c r="AO1292" s="247"/>
      <c r="AP1292" s="247"/>
      <c r="AQ1292" s="247"/>
    </row>
    <row r="1293" spans="1:43" hidden="1">
      <c r="A1293" s="3"/>
      <c r="B1293" s="3"/>
      <c r="C1293" s="3"/>
      <c r="D1293" s="3"/>
      <c r="F1293" s="248"/>
      <c r="G1293" s="248"/>
      <c r="H1293" s="248"/>
      <c r="I1293" s="248"/>
      <c r="J1293" s="248"/>
      <c r="K1293" s="248"/>
      <c r="L1293" s="248"/>
      <c r="M1293" s="248"/>
      <c r="N1293" s="248"/>
      <c r="O1293" s="248"/>
      <c r="P1293" s="248"/>
      <c r="Q1293" s="248"/>
      <c r="R1293" s="248"/>
      <c r="S1293" s="248"/>
      <c r="T1293" s="248"/>
      <c r="U1293" s="248"/>
      <c r="V1293" s="248"/>
      <c r="W1293" s="248"/>
      <c r="X1293" s="248"/>
      <c r="Y1293" s="248"/>
      <c r="Z1293" s="248"/>
      <c r="AA1293" s="248"/>
      <c r="AB1293" s="248"/>
      <c r="AC1293" s="248"/>
      <c r="AD1293" s="248"/>
      <c r="AE1293" s="248"/>
      <c r="AF1293" s="248"/>
      <c r="AG1293" s="248"/>
      <c r="AH1293" s="248"/>
      <c r="AI1293" s="248"/>
      <c r="AJ1293" s="248"/>
      <c r="AK1293" s="248"/>
      <c r="AL1293" s="248"/>
      <c r="AM1293" s="248"/>
      <c r="AN1293" s="248"/>
      <c r="AO1293" s="248"/>
      <c r="AP1293" s="248"/>
      <c r="AQ1293" s="248"/>
    </row>
    <row r="1294" spans="1:43" ht="12.75" hidden="1" customHeight="1">
      <c r="A1294" s="3"/>
      <c r="B1294" s="3"/>
      <c r="C1294" s="3"/>
      <c r="D1294" s="3"/>
      <c r="F1294" s="376" t="s">
        <v>450</v>
      </c>
      <c r="G1294" s="376"/>
      <c r="H1294" s="376"/>
      <c r="I1294" s="376"/>
      <c r="J1294" s="376"/>
      <c r="K1294" s="376"/>
      <c r="L1294" s="376"/>
      <c r="M1294" s="376"/>
      <c r="N1294" s="376" t="s">
        <v>439</v>
      </c>
      <c r="O1294" s="376"/>
      <c r="P1294" s="376"/>
      <c r="Q1294" s="376"/>
      <c r="R1294" s="376"/>
      <c r="S1294" s="376"/>
      <c r="T1294" s="376" t="s">
        <v>451</v>
      </c>
      <c r="U1294" s="376"/>
      <c r="V1294" s="376"/>
      <c r="W1294" s="376"/>
      <c r="X1294" s="376"/>
      <c r="Y1294" s="377">
        <v>40749</v>
      </c>
      <c r="Z1294" s="377"/>
      <c r="AA1294" s="377"/>
      <c r="AB1294" s="377"/>
      <c r="AC1294" s="377"/>
      <c r="AD1294" s="377"/>
      <c r="AE1294" s="393">
        <v>0.185</v>
      </c>
      <c r="AF1294" s="393"/>
      <c r="AG1294" s="393"/>
      <c r="AH1294" s="393"/>
      <c r="AI1294" s="393"/>
      <c r="AJ1294" s="393"/>
      <c r="AK1294" s="374">
        <v>92</v>
      </c>
      <c r="AL1294" s="374"/>
      <c r="AM1294" s="374"/>
      <c r="AN1294" s="374"/>
      <c r="AO1294" s="374"/>
      <c r="AP1294" s="374"/>
      <c r="AQ1294" s="374"/>
    </row>
    <row r="1295" spans="1:43" ht="12.75" hidden="1" customHeight="1">
      <c r="A1295" s="3"/>
      <c r="B1295" s="3"/>
      <c r="C1295" s="3"/>
      <c r="D1295" s="3"/>
      <c r="F1295" s="293"/>
      <c r="G1295" s="293"/>
      <c r="H1295" s="293"/>
      <c r="I1295" s="293"/>
      <c r="J1295" s="293"/>
      <c r="K1295" s="293"/>
      <c r="L1295" s="293"/>
      <c r="M1295" s="293"/>
      <c r="N1295" s="293"/>
      <c r="O1295" s="293"/>
      <c r="P1295" s="293"/>
      <c r="Q1295" s="293"/>
      <c r="R1295" s="293"/>
      <c r="S1295" s="293"/>
      <c r="T1295" s="293"/>
      <c r="U1295" s="293"/>
      <c r="V1295" s="293"/>
      <c r="W1295" s="293"/>
      <c r="X1295" s="293"/>
      <c r="Y1295" s="378"/>
      <c r="Z1295" s="378"/>
      <c r="AA1295" s="378"/>
      <c r="AB1295" s="378"/>
      <c r="AC1295" s="378"/>
      <c r="AD1295" s="378"/>
      <c r="AE1295" s="394"/>
      <c r="AF1295" s="394"/>
      <c r="AG1295" s="394"/>
      <c r="AH1295" s="394"/>
      <c r="AI1295" s="394"/>
      <c r="AJ1295" s="394"/>
      <c r="AK1295" s="375"/>
      <c r="AL1295" s="375"/>
      <c r="AM1295" s="375"/>
      <c r="AN1295" s="375"/>
      <c r="AO1295" s="375"/>
      <c r="AP1295" s="375"/>
      <c r="AQ1295" s="375"/>
    </row>
    <row r="1296" spans="1:43" ht="12.75" hidden="1" customHeight="1">
      <c r="A1296" s="3"/>
      <c r="B1296" s="3"/>
      <c r="C1296" s="3"/>
      <c r="D1296" s="3"/>
      <c r="F1296" s="293" t="s">
        <v>453</v>
      </c>
      <c r="G1296" s="293"/>
      <c r="H1296" s="293"/>
      <c r="I1296" s="293"/>
      <c r="J1296" s="293"/>
      <c r="K1296" s="293"/>
      <c r="L1296" s="293"/>
      <c r="M1296" s="293"/>
      <c r="N1296" s="293" t="s">
        <v>439</v>
      </c>
      <c r="O1296" s="293"/>
      <c r="P1296" s="293"/>
      <c r="Q1296" s="293"/>
      <c r="R1296" s="293"/>
      <c r="S1296" s="293"/>
      <c r="T1296" s="293" t="s">
        <v>451</v>
      </c>
      <c r="U1296" s="293"/>
      <c r="V1296" s="293"/>
      <c r="W1296" s="293"/>
      <c r="X1296" s="293"/>
      <c r="Y1296" s="378">
        <v>40655</v>
      </c>
      <c r="Z1296" s="378"/>
      <c r="AA1296" s="378"/>
      <c r="AB1296" s="378"/>
      <c r="AC1296" s="378"/>
      <c r="AD1296" s="378"/>
      <c r="AE1296" s="397">
        <v>0.18</v>
      </c>
      <c r="AF1296" s="397"/>
      <c r="AG1296" s="397"/>
      <c r="AH1296" s="397"/>
      <c r="AI1296" s="397"/>
      <c r="AJ1296" s="397"/>
      <c r="AK1296" s="375">
        <v>126</v>
      </c>
      <c r="AL1296" s="375"/>
      <c r="AM1296" s="375"/>
      <c r="AN1296" s="375"/>
      <c r="AO1296" s="375"/>
      <c r="AP1296" s="375"/>
      <c r="AQ1296" s="375"/>
    </row>
    <row r="1297" spans="1:44" ht="12.75" hidden="1" customHeight="1">
      <c r="A1297" s="3"/>
      <c r="B1297" s="3"/>
      <c r="C1297" s="3"/>
      <c r="D1297" s="3"/>
      <c r="F1297" s="293"/>
      <c r="G1297" s="293"/>
      <c r="H1297" s="293"/>
      <c r="I1297" s="293"/>
      <c r="J1297" s="293"/>
      <c r="K1297" s="293"/>
      <c r="L1297" s="293"/>
      <c r="M1297" s="293"/>
      <c r="N1297" s="293"/>
      <c r="O1297" s="293"/>
      <c r="P1297" s="293"/>
      <c r="Q1297" s="293"/>
      <c r="R1297" s="293"/>
      <c r="S1297" s="293"/>
      <c r="T1297" s="293"/>
      <c r="U1297" s="293"/>
      <c r="V1297" s="293"/>
      <c r="W1297" s="293"/>
      <c r="X1297" s="293"/>
      <c r="Y1297" s="378"/>
      <c r="Z1297" s="378"/>
      <c r="AA1297" s="378"/>
      <c r="AB1297" s="378"/>
      <c r="AC1297" s="378"/>
      <c r="AD1297" s="378"/>
      <c r="AE1297" s="397"/>
      <c r="AF1297" s="397"/>
      <c r="AG1297" s="397"/>
      <c r="AH1297" s="397"/>
      <c r="AI1297" s="397"/>
      <c r="AJ1297" s="397"/>
      <c r="AK1297" s="391"/>
      <c r="AL1297" s="391"/>
      <c r="AM1297" s="391"/>
      <c r="AN1297" s="391"/>
      <c r="AO1297" s="391"/>
      <c r="AP1297" s="391"/>
      <c r="AQ1297" s="391"/>
    </row>
    <row r="1298" spans="1:44" ht="13.5" hidden="1" thickBot="1">
      <c r="A1298" s="3"/>
      <c r="B1298" s="3"/>
      <c r="C1298" s="3"/>
      <c r="D1298" s="3"/>
      <c r="F1298" s="36"/>
      <c r="G1298" s="36"/>
      <c r="H1298" s="36"/>
      <c r="I1298" s="36"/>
      <c r="J1298" s="36"/>
      <c r="K1298" s="36"/>
      <c r="L1298" s="36"/>
      <c r="M1298" s="36"/>
      <c r="N1298" s="36"/>
      <c r="O1298" s="36"/>
      <c r="P1298" s="36"/>
      <c r="Q1298" s="36"/>
      <c r="R1298" s="36"/>
      <c r="S1298" s="36"/>
      <c r="T1298" s="36"/>
      <c r="U1298" s="36"/>
      <c r="V1298" s="36"/>
      <c r="W1298" s="36"/>
      <c r="X1298" s="36"/>
      <c r="Y1298" s="36"/>
      <c r="Z1298" s="36"/>
      <c r="AA1298" s="36"/>
      <c r="AB1298" s="36"/>
      <c r="AC1298" s="36"/>
      <c r="AD1298" s="36"/>
      <c r="AE1298" s="120"/>
      <c r="AF1298" s="120"/>
      <c r="AG1298" s="120"/>
      <c r="AH1298" s="120"/>
      <c r="AI1298" s="120"/>
      <c r="AJ1298" s="120"/>
      <c r="AK1298" s="390">
        <f>AK1294+AK1296</f>
        <v>218</v>
      </c>
      <c r="AL1298" s="390"/>
      <c r="AM1298" s="390"/>
      <c r="AN1298" s="390"/>
      <c r="AO1298" s="390"/>
      <c r="AP1298" s="390"/>
      <c r="AQ1298" s="390"/>
    </row>
    <row r="1299" spans="1:44" hidden="1">
      <c r="A1299" s="3"/>
      <c r="B1299" s="3"/>
      <c r="C1299" s="3"/>
      <c r="D1299" s="3"/>
      <c r="AE1299" s="120"/>
      <c r="AF1299" s="120"/>
      <c r="AG1299" s="120"/>
      <c r="AH1299" s="120"/>
      <c r="AI1299" s="120"/>
      <c r="AJ1299" s="120"/>
      <c r="AK1299" s="120"/>
      <c r="AL1299" s="120"/>
      <c r="AM1299" s="120"/>
      <c r="AN1299" s="120"/>
      <c r="AO1299" s="120"/>
      <c r="AP1299" s="120"/>
      <c r="AQ1299" s="120"/>
    </row>
    <row r="1300" spans="1:44" ht="12.75" hidden="1" customHeight="1">
      <c r="A1300" s="3"/>
      <c r="B1300" s="3"/>
      <c r="C1300" s="3"/>
      <c r="D1300" s="3"/>
      <c r="F1300" s="251" t="s">
        <v>454</v>
      </c>
      <c r="G1300" s="251"/>
      <c r="H1300" s="251"/>
      <c r="I1300" s="251"/>
      <c r="J1300" s="251"/>
      <c r="K1300" s="251"/>
      <c r="L1300" s="251"/>
      <c r="M1300" s="251"/>
      <c r="N1300" s="251"/>
      <c r="O1300" s="251"/>
      <c r="P1300" s="251"/>
      <c r="Q1300" s="251"/>
      <c r="R1300" s="251"/>
      <c r="S1300" s="251"/>
      <c r="T1300" s="251"/>
      <c r="U1300" s="251"/>
      <c r="V1300" s="251"/>
      <c r="W1300" s="251"/>
      <c r="X1300" s="251"/>
      <c r="Y1300" s="251"/>
      <c r="Z1300" s="251"/>
      <c r="AA1300" s="251"/>
      <c r="AB1300" s="251"/>
      <c r="AC1300" s="251"/>
      <c r="AD1300" s="251"/>
      <c r="AE1300" s="251"/>
      <c r="AF1300" s="251"/>
      <c r="AG1300" s="251"/>
      <c r="AH1300" s="251"/>
      <c r="AI1300" s="251"/>
      <c r="AJ1300" s="251"/>
      <c r="AK1300" s="251"/>
      <c r="AL1300" s="251"/>
      <c r="AM1300" s="251"/>
      <c r="AN1300" s="251"/>
      <c r="AO1300" s="251"/>
      <c r="AP1300" s="251"/>
      <c r="AQ1300" s="251"/>
    </row>
    <row r="1301" spans="1:44" hidden="1">
      <c r="A1301" s="3"/>
      <c r="B1301" s="3"/>
      <c r="C1301" s="3"/>
      <c r="D1301" s="3"/>
      <c r="F1301" s="251"/>
      <c r="G1301" s="251"/>
      <c r="H1301" s="251"/>
      <c r="I1301" s="251"/>
      <c r="J1301" s="251"/>
      <c r="K1301" s="251"/>
      <c r="L1301" s="251"/>
      <c r="M1301" s="251"/>
      <c r="N1301" s="251"/>
      <c r="O1301" s="251"/>
      <c r="P1301" s="251"/>
      <c r="Q1301" s="251"/>
      <c r="R1301" s="251"/>
      <c r="S1301" s="251"/>
      <c r="T1301" s="251"/>
      <c r="U1301" s="251"/>
      <c r="V1301" s="251"/>
      <c r="W1301" s="251"/>
      <c r="X1301" s="251"/>
      <c r="Y1301" s="251"/>
      <c r="Z1301" s="251"/>
      <c r="AA1301" s="251"/>
      <c r="AB1301" s="251"/>
      <c r="AC1301" s="251"/>
      <c r="AD1301" s="251"/>
      <c r="AE1301" s="251"/>
      <c r="AF1301" s="251"/>
      <c r="AG1301" s="251"/>
      <c r="AH1301" s="251"/>
      <c r="AI1301" s="251"/>
      <c r="AJ1301" s="251"/>
      <c r="AK1301" s="251"/>
      <c r="AL1301" s="251"/>
      <c r="AM1301" s="251"/>
      <c r="AN1301" s="251"/>
      <c r="AO1301" s="251"/>
      <c r="AP1301" s="251"/>
      <c r="AQ1301" s="251"/>
    </row>
    <row r="1302" spans="1:44" hidden="1">
      <c r="A1302" s="3"/>
      <c r="B1302" s="3"/>
      <c r="C1302" s="3"/>
      <c r="D1302" s="3"/>
      <c r="AE1302" s="124"/>
      <c r="AF1302" s="124"/>
      <c r="AG1302" s="124"/>
      <c r="AH1302" s="124"/>
      <c r="AI1302" s="124"/>
      <c r="AJ1302" s="124"/>
    </row>
    <row r="1303" spans="1:44" ht="12.75" hidden="1" customHeight="1">
      <c r="A1303" s="3"/>
      <c r="B1303" s="3"/>
      <c r="C1303" s="3"/>
      <c r="D1303" s="3"/>
      <c r="F1303" s="247" t="s">
        <v>432</v>
      </c>
      <c r="G1303" s="247"/>
      <c r="H1303" s="247"/>
      <c r="I1303" s="247"/>
      <c r="J1303" s="247"/>
      <c r="K1303" s="247"/>
      <c r="L1303" s="247"/>
      <c r="M1303" s="247"/>
      <c r="N1303" s="247" t="s">
        <v>433</v>
      </c>
      <c r="O1303" s="247"/>
      <c r="P1303" s="247"/>
      <c r="Q1303" s="247"/>
      <c r="R1303" s="247"/>
      <c r="S1303" s="247"/>
      <c r="T1303" s="247" t="s">
        <v>173</v>
      </c>
      <c r="U1303" s="247"/>
      <c r="V1303" s="247"/>
      <c r="W1303" s="247"/>
      <c r="X1303" s="247"/>
      <c r="Y1303" s="247" t="s">
        <v>448</v>
      </c>
      <c r="Z1303" s="247"/>
      <c r="AA1303" s="247"/>
      <c r="AB1303" s="247"/>
      <c r="AC1303" s="247"/>
      <c r="AD1303" s="247"/>
      <c r="AE1303" s="247" t="s">
        <v>435</v>
      </c>
      <c r="AF1303" s="247"/>
      <c r="AG1303" s="247"/>
      <c r="AH1303" s="247"/>
      <c r="AI1303" s="247"/>
      <c r="AJ1303" s="247"/>
      <c r="AK1303" s="247" t="s">
        <v>449</v>
      </c>
      <c r="AL1303" s="247"/>
      <c r="AM1303" s="247"/>
      <c r="AN1303" s="247"/>
      <c r="AO1303" s="247"/>
      <c r="AP1303" s="247"/>
      <c r="AQ1303" s="247"/>
    </row>
    <row r="1304" spans="1:44" hidden="1">
      <c r="A1304" s="3"/>
      <c r="B1304" s="3"/>
      <c r="C1304" s="3"/>
      <c r="D1304" s="3"/>
      <c r="F1304" s="248"/>
      <c r="G1304" s="248"/>
      <c r="H1304" s="248"/>
      <c r="I1304" s="248"/>
      <c r="J1304" s="248"/>
      <c r="K1304" s="248"/>
      <c r="L1304" s="248"/>
      <c r="M1304" s="248"/>
      <c r="N1304" s="248"/>
      <c r="O1304" s="248"/>
      <c r="P1304" s="248"/>
      <c r="Q1304" s="248"/>
      <c r="R1304" s="248"/>
      <c r="S1304" s="248"/>
      <c r="T1304" s="248"/>
      <c r="U1304" s="248"/>
      <c r="V1304" s="248"/>
      <c r="W1304" s="248"/>
      <c r="X1304" s="248"/>
      <c r="Y1304" s="248"/>
      <c r="Z1304" s="248"/>
      <c r="AA1304" s="248"/>
      <c r="AB1304" s="248"/>
      <c r="AC1304" s="248"/>
      <c r="AD1304" s="248"/>
      <c r="AE1304" s="248"/>
      <c r="AF1304" s="248"/>
      <c r="AG1304" s="248"/>
      <c r="AH1304" s="248"/>
      <c r="AI1304" s="248"/>
      <c r="AJ1304" s="248"/>
      <c r="AK1304" s="248"/>
      <c r="AL1304" s="248"/>
      <c r="AM1304" s="248"/>
      <c r="AN1304" s="248"/>
      <c r="AO1304" s="248"/>
      <c r="AP1304" s="248"/>
      <c r="AQ1304" s="248"/>
    </row>
    <row r="1305" spans="1:44" ht="12.75" hidden="1" customHeight="1">
      <c r="A1305" s="3"/>
      <c r="B1305" s="3"/>
      <c r="C1305" s="3"/>
      <c r="D1305" s="3"/>
      <c r="F1305" s="376" t="s">
        <v>455</v>
      </c>
      <c r="G1305" s="376"/>
      <c r="H1305" s="376"/>
      <c r="I1305" s="376"/>
      <c r="J1305" s="376"/>
      <c r="K1305" s="376"/>
      <c r="L1305" s="376"/>
      <c r="M1305" s="376"/>
      <c r="N1305" s="376" t="s">
        <v>456</v>
      </c>
      <c r="O1305" s="376"/>
      <c r="P1305" s="376"/>
      <c r="Q1305" s="376"/>
      <c r="R1305" s="376"/>
      <c r="S1305" s="376"/>
      <c r="T1305" s="376" t="s">
        <v>451</v>
      </c>
      <c r="U1305" s="376"/>
      <c r="V1305" s="376"/>
      <c r="W1305" s="376"/>
      <c r="X1305" s="376"/>
      <c r="Y1305" s="377">
        <v>40384</v>
      </c>
      <c r="Z1305" s="377"/>
      <c r="AA1305" s="377"/>
      <c r="AB1305" s="377"/>
      <c r="AC1305" s="377"/>
      <c r="AD1305" s="377"/>
      <c r="AE1305" s="393">
        <v>9.0499999999999997E-2</v>
      </c>
      <c r="AF1305" s="393"/>
      <c r="AG1305" s="393"/>
      <c r="AH1305" s="393"/>
      <c r="AI1305" s="393"/>
      <c r="AJ1305" s="393"/>
      <c r="AK1305" s="374">
        <v>17</v>
      </c>
      <c r="AL1305" s="374"/>
      <c r="AM1305" s="374"/>
      <c r="AN1305" s="374"/>
      <c r="AO1305" s="374"/>
      <c r="AP1305" s="374"/>
      <c r="AQ1305" s="374"/>
    </row>
    <row r="1306" spans="1:44" hidden="1">
      <c r="A1306" s="3"/>
      <c r="B1306" s="3"/>
      <c r="C1306" s="3"/>
      <c r="D1306" s="3"/>
      <c r="F1306" s="293"/>
      <c r="G1306" s="293"/>
      <c r="H1306" s="293"/>
      <c r="I1306" s="293"/>
      <c r="J1306" s="293"/>
      <c r="K1306" s="293"/>
      <c r="L1306" s="293"/>
      <c r="M1306" s="293"/>
      <c r="N1306" s="293"/>
      <c r="O1306" s="293"/>
      <c r="P1306" s="293"/>
      <c r="Q1306" s="293"/>
      <c r="R1306" s="293"/>
      <c r="S1306" s="293"/>
      <c r="T1306" s="293"/>
      <c r="U1306" s="293"/>
      <c r="V1306" s="293"/>
      <c r="W1306" s="293"/>
      <c r="X1306" s="293"/>
      <c r="Y1306" s="378"/>
      <c r="Z1306" s="378"/>
      <c r="AA1306" s="378"/>
      <c r="AB1306" s="378"/>
      <c r="AC1306" s="378"/>
      <c r="AD1306" s="378"/>
      <c r="AE1306" s="394"/>
      <c r="AF1306" s="394"/>
      <c r="AG1306" s="394"/>
      <c r="AH1306" s="394"/>
      <c r="AI1306" s="394"/>
      <c r="AJ1306" s="394"/>
      <c r="AK1306" s="375"/>
      <c r="AL1306" s="375"/>
      <c r="AM1306" s="375"/>
      <c r="AN1306" s="375"/>
      <c r="AO1306" s="375"/>
      <c r="AP1306" s="375"/>
      <c r="AQ1306" s="375"/>
    </row>
    <row r="1307" spans="1:44" ht="12.75" hidden="1" customHeight="1">
      <c r="A1307" s="3"/>
      <c r="B1307" s="3"/>
      <c r="C1307" s="3"/>
      <c r="D1307" s="3"/>
      <c r="F1307" s="293" t="s">
        <v>453</v>
      </c>
      <c r="G1307" s="293"/>
      <c r="H1307" s="293"/>
      <c r="I1307" s="293"/>
      <c r="J1307" s="293"/>
      <c r="K1307" s="293"/>
      <c r="L1307" s="293"/>
      <c r="M1307" s="293"/>
      <c r="N1307" s="293" t="s">
        <v>439</v>
      </c>
      <c r="O1307" s="293"/>
      <c r="P1307" s="293"/>
      <c r="Q1307" s="293"/>
      <c r="R1307" s="293"/>
      <c r="S1307" s="293"/>
      <c r="T1307" s="293" t="s">
        <v>451</v>
      </c>
      <c r="U1307" s="293"/>
      <c r="V1307" s="293"/>
      <c r="W1307" s="293"/>
      <c r="X1307" s="293"/>
      <c r="Y1307" s="378">
        <v>40290</v>
      </c>
      <c r="Z1307" s="378"/>
      <c r="AA1307" s="378"/>
      <c r="AB1307" s="378"/>
      <c r="AC1307" s="378"/>
      <c r="AD1307" s="378"/>
      <c r="AE1307" s="397">
        <v>0.18</v>
      </c>
      <c r="AF1307" s="397"/>
      <c r="AG1307" s="397"/>
      <c r="AH1307" s="397"/>
      <c r="AI1307" s="397"/>
      <c r="AJ1307" s="397"/>
      <c r="AK1307" s="375">
        <v>125</v>
      </c>
      <c r="AL1307" s="375"/>
      <c r="AM1307" s="375"/>
      <c r="AN1307" s="375"/>
      <c r="AO1307" s="375"/>
      <c r="AP1307" s="375"/>
      <c r="AQ1307" s="375"/>
    </row>
    <row r="1308" spans="1:44" hidden="1">
      <c r="A1308" s="3"/>
      <c r="B1308" s="3"/>
      <c r="C1308" s="3"/>
      <c r="D1308" s="3"/>
      <c r="F1308" s="293"/>
      <c r="G1308" s="293"/>
      <c r="H1308" s="293"/>
      <c r="I1308" s="293"/>
      <c r="J1308" s="293"/>
      <c r="K1308" s="293"/>
      <c r="L1308" s="293"/>
      <c r="M1308" s="293"/>
      <c r="N1308" s="293"/>
      <c r="O1308" s="293"/>
      <c r="P1308" s="293"/>
      <c r="Q1308" s="293"/>
      <c r="R1308" s="293"/>
      <c r="S1308" s="293"/>
      <c r="T1308" s="293"/>
      <c r="U1308" s="293"/>
      <c r="V1308" s="293"/>
      <c r="W1308" s="293"/>
      <c r="X1308" s="293"/>
      <c r="Y1308" s="378"/>
      <c r="Z1308" s="378"/>
      <c r="AA1308" s="378"/>
      <c r="AB1308" s="378"/>
      <c r="AC1308" s="378"/>
      <c r="AD1308" s="378"/>
      <c r="AE1308" s="397"/>
      <c r="AF1308" s="397"/>
      <c r="AG1308" s="397"/>
      <c r="AH1308" s="397"/>
      <c r="AI1308" s="397"/>
      <c r="AJ1308" s="397"/>
      <c r="AK1308" s="391"/>
      <c r="AL1308" s="391"/>
      <c r="AM1308" s="391"/>
      <c r="AN1308" s="391"/>
      <c r="AO1308" s="391"/>
      <c r="AP1308" s="391"/>
      <c r="AQ1308" s="391"/>
    </row>
    <row r="1309" spans="1:44" ht="13.5" hidden="1" thickBot="1">
      <c r="A1309" s="3"/>
      <c r="B1309" s="3"/>
      <c r="C1309" s="3"/>
      <c r="D1309" s="3"/>
      <c r="F1309" s="36"/>
      <c r="G1309" s="36"/>
      <c r="H1309" s="36"/>
      <c r="I1309" s="36"/>
      <c r="J1309" s="36"/>
      <c r="K1309" s="36"/>
      <c r="L1309" s="36"/>
      <c r="M1309" s="36"/>
      <c r="N1309" s="36"/>
      <c r="O1309" s="36"/>
      <c r="P1309" s="36"/>
      <c r="Q1309" s="36"/>
      <c r="R1309" s="36"/>
      <c r="S1309" s="36"/>
      <c r="T1309" s="36"/>
      <c r="U1309" s="36"/>
      <c r="V1309" s="36"/>
      <c r="W1309" s="36"/>
      <c r="X1309" s="36"/>
      <c r="Y1309" s="36"/>
      <c r="Z1309" s="36"/>
      <c r="AA1309" s="36"/>
      <c r="AB1309" s="36"/>
      <c r="AC1309" s="36"/>
      <c r="AD1309" s="36"/>
      <c r="AE1309" s="120"/>
      <c r="AF1309" s="120"/>
      <c r="AG1309" s="120"/>
      <c r="AH1309" s="120"/>
      <c r="AI1309" s="120"/>
      <c r="AJ1309" s="120"/>
      <c r="AK1309" s="401">
        <f>AK1305+AK1307</f>
        <v>142</v>
      </c>
      <c r="AL1309" s="401"/>
      <c r="AM1309" s="401"/>
      <c r="AN1309" s="401"/>
      <c r="AO1309" s="401"/>
      <c r="AP1309" s="401"/>
      <c r="AQ1309" s="401"/>
      <c r="AR1309" s="25">
        <f>AK1309-AM1278</f>
        <v>142</v>
      </c>
    </row>
    <row r="1310" spans="1:44" hidden="1">
      <c r="A1310" s="3"/>
      <c r="B1310" s="3"/>
      <c r="C1310" s="3"/>
      <c r="D1310" s="3"/>
      <c r="AE1310" s="124"/>
      <c r="AF1310" s="124"/>
      <c r="AG1310" s="124"/>
      <c r="AH1310" s="124"/>
      <c r="AI1310" s="124"/>
      <c r="AJ1310" s="124"/>
    </row>
    <row r="1311" spans="1:44" ht="12.75" hidden="1" customHeight="1">
      <c r="A1311" s="3"/>
      <c r="B1311" s="3"/>
      <c r="C1311" s="3"/>
      <c r="D1311" s="3"/>
      <c r="F1311" s="251" t="s">
        <v>457</v>
      </c>
      <c r="G1311" s="251"/>
      <c r="H1311" s="251"/>
      <c r="I1311" s="251"/>
      <c r="J1311" s="251"/>
      <c r="K1311" s="251"/>
      <c r="L1311" s="251"/>
      <c r="M1311" s="251"/>
      <c r="N1311" s="251"/>
      <c r="O1311" s="251"/>
      <c r="P1311" s="251"/>
      <c r="Q1311" s="251"/>
      <c r="R1311" s="251"/>
      <c r="S1311" s="251"/>
      <c r="T1311" s="251"/>
      <c r="U1311" s="251"/>
      <c r="V1311" s="251"/>
      <c r="W1311" s="251"/>
      <c r="X1311" s="251"/>
      <c r="Y1311" s="251"/>
      <c r="Z1311" s="251"/>
      <c r="AA1311" s="251"/>
      <c r="AB1311" s="251"/>
      <c r="AC1311" s="251"/>
      <c r="AD1311" s="251"/>
      <c r="AE1311" s="251"/>
      <c r="AF1311" s="251"/>
      <c r="AG1311" s="251"/>
      <c r="AH1311" s="251"/>
      <c r="AI1311" s="251"/>
      <c r="AJ1311" s="251"/>
      <c r="AK1311" s="251"/>
      <c r="AL1311" s="251"/>
      <c r="AM1311" s="251"/>
      <c r="AN1311" s="251"/>
      <c r="AO1311" s="251"/>
      <c r="AP1311" s="251"/>
      <c r="AQ1311" s="251"/>
    </row>
    <row r="1312" spans="1:44" ht="12.75" hidden="1" customHeight="1">
      <c r="A1312" s="3"/>
      <c r="B1312" s="3"/>
      <c r="C1312" s="3"/>
      <c r="D1312" s="3"/>
      <c r="F1312" s="387"/>
      <c r="G1312" s="387"/>
      <c r="H1312" s="387"/>
      <c r="I1312" s="387"/>
      <c r="J1312" s="387"/>
      <c r="K1312" s="387"/>
      <c r="L1312" s="387"/>
      <c r="M1312" s="387"/>
      <c r="N1312" s="387"/>
      <c r="O1312" s="387"/>
      <c r="P1312" s="387"/>
      <c r="Q1312" s="387"/>
      <c r="R1312" s="387"/>
      <c r="S1312" s="387"/>
      <c r="T1312" s="387"/>
      <c r="U1312" s="387"/>
      <c r="V1312" s="387"/>
      <c r="W1312" s="387"/>
      <c r="X1312" s="387"/>
      <c r="Y1312" s="387"/>
      <c r="Z1312" s="387"/>
      <c r="AA1312" s="387"/>
      <c r="AB1312" s="387"/>
      <c r="AC1312" s="387"/>
      <c r="AD1312" s="387"/>
      <c r="AE1312" s="387"/>
      <c r="AF1312" s="387"/>
      <c r="AG1312" s="387"/>
      <c r="AH1312" s="387"/>
      <c r="AI1312" s="387"/>
      <c r="AJ1312" s="387"/>
      <c r="AK1312" s="387"/>
      <c r="AL1312" s="387"/>
      <c r="AM1312" s="387"/>
      <c r="AN1312" s="387"/>
      <c r="AO1312" s="387"/>
      <c r="AP1312" s="387"/>
      <c r="AQ1312" s="387"/>
    </row>
    <row r="1313" spans="1:54" ht="12.75" hidden="1" customHeight="1">
      <c r="A1313" s="3"/>
      <c r="B1313" s="3"/>
      <c r="C1313" s="3"/>
      <c r="D1313" s="3"/>
      <c r="F1313" s="18"/>
      <c r="G1313" s="18"/>
      <c r="H1313" s="18"/>
      <c r="I1313" s="18"/>
      <c r="J1313" s="18"/>
      <c r="K1313" s="18"/>
      <c r="L1313" s="18"/>
      <c r="M1313" s="18"/>
      <c r="N1313" s="18"/>
      <c r="O1313" s="18"/>
      <c r="P1313" s="18"/>
      <c r="Q1313" s="18"/>
      <c r="R1313" s="18"/>
      <c r="S1313" s="18"/>
      <c r="T1313" s="18"/>
      <c r="U1313" s="18"/>
      <c r="V1313" s="18"/>
      <c r="W1313" s="18"/>
      <c r="X1313" s="18"/>
      <c r="Y1313" s="18"/>
      <c r="Z1313" s="18"/>
      <c r="AA1313" s="18"/>
      <c r="AB1313" s="18"/>
      <c r="AC1313" s="18"/>
      <c r="AD1313" s="18"/>
      <c r="AE1313" s="18"/>
      <c r="AF1313" s="18"/>
      <c r="AG1313" s="18"/>
      <c r="AH1313" s="18"/>
      <c r="AI1313" s="18"/>
      <c r="AJ1313" s="18"/>
      <c r="AK1313" s="18"/>
      <c r="AL1313" s="18"/>
      <c r="AM1313" s="18"/>
      <c r="AN1313" s="18"/>
      <c r="AO1313" s="18"/>
      <c r="AP1313" s="18"/>
      <c r="AQ1313" s="18"/>
    </row>
    <row r="1314" spans="1:54">
      <c r="F1314" s="126"/>
      <c r="G1314" s="127"/>
      <c r="H1314" s="127"/>
      <c r="I1314" s="127"/>
      <c r="J1314" s="127"/>
      <c r="K1314" s="127"/>
      <c r="L1314" s="127"/>
      <c r="M1314" s="127"/>
      <c r="N1314" s="127"/>
      <c r="O1314" s="127"/>
      <c r="P1314" s="127"/>
      <c r="Q1314" s="127"/>
      <c r="R1314" s="8"/>
      <c r="S1314" s="8"/>
      <c r="T1314" s="8"/>
      <c r="U1314" s="8"/>
      <c r="V1314" s="27"/>
      <c r="W1314" s="27"/>
      <c r="X1314" s="27"/>
      <c r="Y1314" s="27"/>
      <c r="Z1314" s="27"/>
      <c r="AA1314" s="27"/>
      <c r="AB1314" s="27"/>
      <c r="AC1314" s="27"/>
      <c r="AD1314" s="27"/>
      <c r="AE1314" s="27"/>
      <c r="AF1314" s="16"/>
      <c r="AG1314" s="128"/>
      <c r="AH1314" s="27"/>
      <c r="AI1314" s="27"/>
      <c r="AJ1314" s="27"/>
      <c r="AK1314" s="27"/>
      <c r="AL1314" s="27"/>
      <c r="AM1314" s="27"/>
      <c r="AN1314" s="27"/>
      <c r="AO1314" s="27"/>
      <c r="AP1314" s="27"/>
      <c r="AQ1314" s="27"/>
    </row>
    <row r="1315" spans="1:54">
      <c r="A1315" s="3"/>
      <c r="B1315" s="58"/>
      <c r="C1315" s="58"/>
      <c r="D1315" s="56"/>
      <c r="F1315" s="334" t="s">
        <v>14</v>
      </c>
      <c r="G1315" s="334"/>
      <c r="H1315" s="243" t="s">
        <v>458</v>
      </c>
      <c r="I1315" s="243"/>
      <c r="J1315" s="243"/>
      <c r="K1315" s="243"/>
      <c r="L1315" s="243"/>
      <c r="M1315" s="243"/>
      <c r="N1315" s="243"/>
      <c r="O1315" s="243"/>
      <c r="P1315" s="243"/>
      <c r="Q1315" s="243"/>
      <c r="R1315" s="243"/>
      <c r="S1315" s="243"/>
      <c r="T1315" s="243"/>
      <c r="U1315" s="243"/>
      <c r="V1315" s="243"/>
      <c r="W1315" s="243"/>
      <c r="X1315" s="243"/>
      <c r="Y1315" s="243"/>
      <c r="Z1315" s="243"/>
      <c r="AA1315" s="243"/>
      <c r="AB1315" s="243"/>
      <c r="AC1315" s="243"/>
      <c r="AD1315" s="243"/>
      <c r="AE1315" s="243"/>
      <c r="AF1315" s="243"/>
      <c r="AG1315" s="243"/>
      <c r="AH1315" s="243"/>
      <c r="AI1315" s="243"/>
      <c r="AJ1315" s="243"/>
      <c r="AK1315" s="243"/>
      <c r="AL1315" s="243"/>
      <c r="AM1315" s="243"/>
      <c r="AN1315" s="243"/>
      <c r="AO1315" s="243"/>
      <c r="AP1315" s="243"/>
      <c r="AQ1315" s="243"/>
    </row>
    <row r="1316" spans="1:54">
      <c r="A1316" s="3"/>
      <c r="B1316" s="58"/>
      <c r="C1316" s="58"/>
      <c r="D1316" s="56"/>
      <c r="F1316" s="32"/>
      <c r="G1316" s="32"/>
      <c r="H1316" s="16"/>
      <c r="I1316" s="16"/>
      <c r="J1316" s="16"/>
      <c r="K1316" s="16"/>
      <c r="L1316" s="16"/>
      <c r="M1316" s="16"/>
      <c r="N1316" s="16"/>
      <c r="O1316" s="16"/>
      <c r="P1316" s="16"/>
      <c r="Q1316" s="16"/>
      <c r="R1316" s="16"/>
      <c r="S1316" s="16"/>
      <c r="T1316" s="16"/>
      <c r="U1316" s="16"/>
      <c r="V1316" s="16"/>
      <c r="W1316" s="16"/>
      <c r="X1316" s="16"/>
      <c r="Y1316" s="16"/>
      <c r="Z1316" s="16"/>
      <c r="AA1316" s="16"/>
      <c r="AB1316" s="16"/>
      <c r="AC1316" s="16"/>
      <c r="AD1316" s="16"/>
      <c r="AE1316" s="16"/>
      <c r="AF1316" s="16"/>
      <c r="AG1316" s="16"/>
      <c r="AH1316" s="16"/>
      <c r="AI1316" s="16"/>
      <c r="AJ1316" s="16"/>
      <c r="AK1316" s="16"/>
      <c r="AL1316" s="16"/>
      <c r="AM1316" s="16"/>
      <c r="AN1316" s="16"/>
      <c r="AO1316" s="16"/>
      <c r="AP1316" s="16"/>
      <c r="AQ1316" s="16"/>
    </row>
    <row r="1317" spans="1:54">
      <c r="A1317" s="3"/>
      <c r="B1317" s="58"/>
      <c r="C1317" s="58"/>
      <c r="D1317" s="56"/>
      <c r="F1317" s="251" t="s">
        <v>577</v>
      </c>
      <c r="G1317" s="251"/>
      <c r="H1317" s="251"/>
      <c r="I1317" s="251"/>
      <c r="J1317" s="251"/>
      <c r="K1317" s="251"/>
      <c r="L1317" s="251"/>
      <c r="M1317" s="251"/>
      <c r="N1317" s="251"/>
      <c r="O1317" s="251"/>
      <c r="P1317" s="251"/>
      <c r="Q1317" s="251"/>
      <c r="R1317" s="251"/>
      <c r="S1317" s="251"/>
      <c r="T1317" s="251"/>
      <c r="U1317" s="251"/>
      <c r="V1317" s="251"/>
      <c r="W1317" s="251"/>
      <c r="X1317" s="251"/>
      <c r="Y1317" s="251"/>
      <c r="Z1317" s="251"/>
      <c r="AA1317" s="251"/>
      <c r="AB1317" s="251"/>
      <c r="AC1317" s="251"/>
      <c r="AD1317" s="251"/>
      <c r="AE1317" s="251"/>
      <c r="AF1317" s="251"/>
      <c r="AG1317" s="251"/>
      <c r="AH1317" s="251"/>
      <c r="AI1317" s="251"/>
      <c r="AJ1317" s="251"/>
      <c r="AK1317" s="251"/>
      <c r="AL1317" s="251"/>
      <c r="AM1317" s="251"/>
      <c r="AN1317" s="251"/>
      <c r="AO1317" s="251"/>
      <c r="AP1317" s="251"/>
      <c r="AQ1317" s="251"/>
    </row>
    <row r="1318" spans="1:54">
      <c r="A1318" s="3"/>
      <c r="B1318" s="58"/>
      <c r="C1318" s="58"/>
      <c r="D1318" s="56"/>
      <c r="F1318" s="251"/>
      <c r="G1318" s="251"/>
      <c r="H1318" s="251"/>
      <c r="I1318" s="251"/>
      <c r="J1318" s="251"/>
      <c r="K1318" s="251"/>
      <c r="L1318" s="251"/>
      <c r="M1318" s="251"/>
      <c r="N1318" s="251"/>
      <c r="O1318" s="251"/>
      <c r="P1318" s="251"/>
      <c r="Q1318" s="251"/>
      <c r="R1318" s="251"/>
      <c r="S1318" s="251"/>
      <c r="T1318" s="251"/>
      <c r="U1318" s="251"/>
      <c r="V1318" s="251"/>
      <c r="W1318" s="251"/>
      <c r="X1318" s="251"/>
      <c r="Y1318" s="251"/>
      <c r="Z1318" s="251"/>
      <c r="AA1318" s="251"/>
      <c r="AB1318" s="251"/>
      <c r="AC1318" s="251"/>
      <c r="AD1318" s="251"/>
      <c r="AE1318" s="251"/>
      <c r="AF1318" s="251"/>
      <c r="AG1318" s="251"/>
      <c r="AH1318" s="251"/>
      <c r="AI1318" s="251"/>
      <c r="AJ1318" s="251"/>
      <c r="AK1318" s="251"/>
      <c r="AL1318" s="251"/>
      <c r="AM1318" s="251"/>
      <c r="AN1318" s="251"/>
      <c r="AO1318" s="251"/>
      <c r="AP1318" s="251"/>
      <c r="AQ1318" s="251"/>
    </row>
    <row r="1319" spans="1:54">
      <c r="A1319" s="3"/>
      <c r="B1319" s="58"/>
      <c r="C1319" s="58"/>
      <c r="D1319" s="56"/>
      <c r="F1319" s="14"/>
      <c r="G1319" s="14"/>
      <c r="H1319" s="14"/>
      <c r="I1319" s="14"/>
      <c r="J1319" s="14"/>
      <c r="K1319" s="14"/>
      <c r="L1319" s="14"/>
      <c r="M1319" s="14"/>
      <c r="N1319" s="14"/>
      <c r="O1319" s="14"/>
      <c r="P1319" s="14"/>
      <c r="Q1319" s="14"/>
      <c r="R1319" s="14"/>
      <c r="S1319" s="14"/>
      <c r="T1319" s="14"/>
      <c r="U1319" s="14"/>
      <c r="V1319" s="14"/>
      <c r="W1319" s="14"/>
      <c r="X1319" s="14"/>
      <c r="Y1319" s="14"/>
      <c r="Z1319" s="14"/>
      <c r="AA1319" s="55"/>
      <c r="AB1319" s="55"/>
      <c r="AC1319" s="55"/>
      <c r="AD1319" s="55"/>
      <c r="AE1319" s="55"/>
      <c r="AF1319" s="14"/>
      <c r="AG1319" s="14"/>
      <c r="AH1319" s="14"/>
      <c r="AI1319" s="14"/>
      <c r="AJ1319" s="14"/>
      <c r="AK1319" s="14"/>
      <c r="AL1319" s="14"/>
      <c r="AM1319" s="14"/>
      <c r="AN1319" s="14"/>
      <c r="AO1319" s="14"/>
      <c r="AP1319" s="14"/>
      <c r="AQ1319" s="14"/>
    </row>
    <row r="1320" spans="1:54">
      <c r="A1320" s="3"/>
      <c r="B1320" s="58"/>
      <c r="C1320" s="58"/>
      <c r="D1320" s="58"/>
      <c r="F1320" s="26"/>
      <c r="G1320" s="26"/>
      <c r="H1320" s="26"/>
      <c r="I1320" s="26"/>
      <c r="J1320" s="26"/>
      <c r="K1320" s="26"/>
      <c r="L1320" s="26"/>
      <c r="M1320" s="26"/>
      <c r="N1320" s="26"/>
      <c r="O1320" s="26"/>
      <c r="P1320" s="26"/>
      <c r="Q1320" s="26"/>
      <c r="R1320" s="26"/>
      <c r="S1320" s="26"/>
      <c r="T1320" s="26"/>
      <c r="U1320" s="26"/>
      <c r="V1320" s="26"/>
      <c r="W1320" s="26"/>
      <c r="X1320" s="26"/>
      <c r="Y1320" s="26"/>
      <c r="Z1320" s="26"/>
      <c r="AA1320" s="398">
        <v>2018</v>
      </c>
      <c r="AB1320" s="398"/>
      <c r="AC1320" s="398"/>
      <c r="AD1320" s="398"/>
      <c r="AE1320" s="398"/>
      <c r="AF1320" s="26"/>
      <c r="AG1320" s="398">
        <v>2017</v>
      </c>
      <c r="AH1320" s="398"/>
      <c r="AI1320" s="398"/>
      <c r="AJ1320" s="398"/>
      <c r="AK1320" s="398"/>
      <c r="AL1320" s="26"/>
      <c r="AM1320" s="398">
        <v>2016</v>
      </c>
      <c r="AN1320" s="398"/>
      <c r="AO1320" s="398"/>
      <c r="AP1320" s="398"/>
      <c r="AQ1320" s="398"/>
    </row>
    <row r="1321" spans="1:54">
      <c r="A1321" s="3"/>
      <c r="B1321" s="58"/>
      <c r="C1321" s="58"/>
      <c r="D1321" s="58"/>
      <c r="F1321" s="26"/>
      <c r="G1321" s="26"/>
      <c r="H1321" s="26"/>
      <c r="I1321" s="26"/>
      <c r="J1321" s="26"/>
      <c r="K1321" s="26"/>
      <c r="L1321" s="26"/>
      <c r="M1321" s="26"/>
      <c r="N1321" s="26"/>
      <c r="O1321" s="26"/>
      <c r="P1321" s="26"/>
      <c r="Q1321" s="26"/>
      <c r="R1321" s="26"/>
      <c r="S1321" s="26"/>
      <c r="T1321" s="26"/>
      <c r="U1321" s="26"/>
      <c r="V1321" s="26"/>
      <c r="W1321" s="26"/>
      <c r="X1321" s="26"/>
      <c r="Y1321" s="26"/>
      <c r="Z1321" s="26"/>
      <c r="AA1321" s="398"/>
      <c r="AB1321" s="398"/>
      <c r="AC1321" s="398"/>
      <c r="AD1321" s="398"/>
      <c r="AE1321" s="398"/>
      <c r="AF1321" s="26"/>
      <c r="AG1321" s="398"/>
      <c r="AH1321" s="398"/>
      <c r="AI1321" s="398"/>
      <c r="AJ1321" s="398"/>
      <c r="AK1321" s="398"/>
      <c r="AL1321" s="26"/>
      <c r="AM1321" s="399"/>
      <c r="AN1321" s="399"/>
      <c r="AO1321" s="399"/>
      <c r="AP1321" s="399"/>
      <c r="AQ1321" s="399"/>
    </row>
    <row r="1322" spans="1:54">
      <c r="A1322" s="3"/>
      <c r="B1322" s="58"/>
      <c r="C1322" s="58"/>
      <c r="D1322" s="58"/>
      <c r="E1322" s="26"/>
      <c r="F1322" s="342" t="s">
        <v>84</v>
      </c>
      <c r="G1322" s="342"/>
      <c r="H1322" s="342"/>
      <c r="I1322" s="342"/>
      <c r="J1322" s="342"/>
      <c r="K1322" s="342"/>
      <c r="L1322" s="342"/>
      <c r="M1322" s="342"/>
      <c r="N1322" s="342"/>
      <c r="O1322" s="342"/>
      <c r="P1322" s="342"/>
      <c r="Q1322" s="342"/>
      <c r="R1322" s="342"/>
      <c r="S1322" s="342"/>
      <c r="T1322" s="342"/>
      <c r="U1322" s="342"/>
      <c r="V1322" s="342"/>
      <c r="W1322" s="342"/>
      <c r="X1322" s="342"/>
      <c r="Y1322" s="342"/>
      <c r="Z1322" s="26"/>
      <c r="AA1322" s="392">
        <v>337</v>
      </c>
      <c r="AB1322" s="392"/>
      <c r="AC1322" s="392"/>
      <c r="AD1322" s="392"/>
      <c r="AE1322" s="392"/>
      <c r="AF1322" s="26"/>
      <c r="AG1322" s="392">
        <v>81</v>
      </c>
      <c r="AH1322" s="392"/>
      <c r="AI1322" s="392"/>
      <c r="AJ1322" s="392"/>
      <c r="AK1322" s="392"/>
      <c r="AL1322" s="26"/>
      <c r="AM1322" s="221">
        <v>235</v>
      </c>
      <c r="AN1322" s="221"/>
      <c r="AO1322" s="221"/>
      <c r="AP1322" s="221"/>
      <c r="AQ1322" s="221"/>
      <c r="BA1322" s="3" t="s">
        <v>459</v>
      </c>
      <c r="BB1322" s="3" t="s">
        <v>460</v>
      </c>
    </row>
    <row r="1323" spans="1:54" ht="13.5" thickBot="1">
      <c r="A1323" s="3"/>
      <c r="B1323" s="58"/>
      <c r="C1323" s="58"/>
      <c r="D1323" s="58"/>
      <c r="F1323" s="26"/>
      <c r="G1323" s="26"/>
      <c r="H1323" s="26"/>
      <c r="I1323" s="26"/>
      <c r="J1323" s="26"/>
      <c r="K1323" s="26"/>
      <c r="L1323" s="26"/>
      <c r="M1323" s="26"/>
      <c r="N1323" s="26"/>
      <c r="O1323" s="26"/>
      <c r="P1323" s="26"/>
      <c r="Q1323" s="26"/>
      <c r="R1323" s="26"/>
      <c r="S1323" s="26"/>
      <c r="T1323" s="26"/>
      <c r="U1323" s="26"/>
      <c r="V1323" s="26"/>
      <c r="W1323" s="26"/>
      <c r="X1323" s="26"/>
      <c r="Y1323" s="26"/>
      <c r="Z1323" s="26"/>
      <c r="AA1323" s="338">
        <f>SUBTOTAL(9,AA1322:AE1322)</f>
        <v>337</v>
      </c>
      <c r="AB1323" s="338"/>
      <c r="AC1323" s="338"/>
      <c r="AD1323" s="338"/>
      <c r="AE1323" s="338"/>
      <c r="AF1323" s="26"/>
      <c r="AG1323" s="338">
        <f>SUBTOTAL(9,AG1322:AK1322)</f>
        <v>81</v>
      </c>
      <c r="AH1323" s="338"/>
      <c r="AI1323" s="338"/>
      <c r="AJ1323" s="338"/>
      <c r="AK1323" s="338"/>
      <c r="AL1323" s="129"/>
      <c r="AM1323" s="338">
        <f>SUBTOTAL(9,AM1322:AQ1322)</f>
        <v>235</v>
      </c>
      <c r="AN1323" s="338"/>
      <c r="AO1323" s="338"/>
      <c r="AP1323" s="338"/>
      <c r="AQ1323" s="338"/>
    </row>
    <row r="1324" spans="1:54" ht="13.5" thickTop="1">
      <c r="A1324" s="3"/>
      <c r="B1324" s="58"/>
      <c r="C1324" s="58"/>
      <c r="D1324" s="58"/>
      <c r="F1324" s="26"/>
      <c r="G1324" s="26"/>
      <c r="H1324" s="26"/>
      <c r="I1324" s="26"/>
      <c r="J1324" s="26"/>
      <c r="K1324" s="26"/>
      <c r="L1324" s="26"/>
      <c r="M1324" s="26"/>
      <c r="N1324" s="26"/>
      <c r="O1324" s="26"/>
      <c r="P1324" s="26"/>
      <c r="Q1324" s="26"/>
      <c r="R1324" s="26"/>
      <c r="S1324" s="26"/>
      <c r="T1324" s="26"/>
      <c r="U1324" s="26"/>
      <c r="V1324" s="26"/>
      <c r="W1324" s="26"/>
      <c r="X1324" s="26"/>
      <c r="Y1324" s="26"/>
      <c r="Z1324" s="26"/>
      <c r="AA1324" s="41"/>
      <c r="AB1324" s="41"/>
      <c r="AC1324" s="41"/>
      <c r="AD1324" s="41"/>
      <c r="AE1324" s="41"/>
      <c r="AF1324" s="26"/>
      <c r="AG1324" s="89"/>
      <c r="AH1324" s="89"/>
      <c r="AI1324" s="89"/>
      <c r="AJ1324" s="89"/>
      <c r="AK1324" s="89"/>
      <c r="AL1324" s="129"/>
      <c r="AM1324" s="89"/>
      <c r="AN1324" s="89"/>
      <c r="AO1324" s="89"/>
      <c r="AP1324" s="89"/>
      <c r="AQ1324" s="89"/>
    </row>
    <row r="1325" spans="1:54">
      <c r="A1325" s="3"/>
      <c r="B1325" s="3"/>
      <c r="C1325" s="3"/>
      <c r="D1325" s="3"/>
      <c r="F1325" s="26"/>
      <c r="G1325" s="26"/>
      <c r="H1325" s="26"/>
      <c r="I1325" s="26"/>
      <c r="J1325" s="26"/>
      <c r="K1325" s="26"/>
      <c r="L1325" s="26"/>
      <c r="M1325" s="26"/>
      <c r="N1325" s="26"/>
      <c r="O1325" s="26"/>
      <c r="P1325" s="26"/>
      <c r="Q1325" s="26"/>
      <c r="R1325" s="26"/>
      <c r="S1325" s="26"/>
      <c r="T1325" s="26"/>
      <c r="U1325" s="26"/>
      <c r="V1325" s="26"/>
      <c r="W1325" s="26"/>
      <c r="X1325" s="26"/>
      <c r="Y1325" s="26"/>
      <c r="Z1325" s="26"/>
      <c r="AA1325" s="26"/>
      <c r="AB1325" s="26"/>
      <c r="AC1325" s="26"/>
      <c r="AD1325" s="26"/>
      <c r="AE1325" s="26"/>
      <c r="AF1325" s="26"/>
      <c r="AG1325" s="26"/>
      <c r="AH1325" s="26"/>
      <c r="AI1325" s="26"/>
      <c r="AJ1325" s="26"/>
      <c r="AK1325" s="26"/>
      <c r="AL1325" s="26"/>
      <c r="AM1325" s="26"/>
      <c r="AN1325" s="26"/>
      <c r="AO1325" s="26"/>
      <c r="AP1325" s="26"/>
      <c r="AQ1325" s="26"/>
    </row>
    <row r="1326" spans="1:54">
      <c r="A1326" s="3"/>
      <c r="B1326" s="58"/>
      <c r="C1326" s="58"/>
      <c r="D1326" s="58"/>
      <c r="F1326" s="400" t="str">
        <f>(MID(F1315,1,2)+1)&amp;"."</f>
        <v>15.</v>
      </c>
      <c r="G1326" s="400"/>
      <c r="H1326" s="239" t="s">
        <v>461</v>
      </c>
      <c r="I1326" s="239"/>
      <c r="J1326" s="239"/>
      <c r="K1326" s="239"/>
      <c r="L1326" s="239"/>
      <c r="M1326" s="239"/>
      <c r="N1326" s="239"/>
      <c r="O1326" s="239"/>
      <c r="P1326" s="239"/>
      <c r="Q1326" s="239"/>
      <c r="R1326" s="239"/>
      <c r="S1326" s="239"/>
      <c r="T1326" s="239"/>
      <c r="U1326" s="239"/>
      <c r="V1326" s="239"/>
      <c r="W1326" s="239"/>
      <c r="X1326" s="239"/>
      <c r="Y1326" s="239"/>
      <c r="Z1326" s="239"/>
      <c r="AA1326" s="239"/>
      <c r="AB1326" s="239"/>
      <c r="AC1326" s="239"/>
      <c r="AD1326" s="239"/>
      <c r="AE1326" s="239"/>
      <c r="AF1326" s="239"/>
      <c r="AG1326" s="239"/>
      <c r="AH1326" s="239"/>
      <c r="AI1326" s="239"/>
      <c r="AJ1326" s="239"/>
      <c r="AK1326" s="239"/>
      <c r="AL1326" s="239"/>
      <c r="AM1326" s="239"/>
      <c r="AN1326" s="239"/>
      <c r="AO1326" s="239"/>
      <c r="AP1326" s="239"/>
      <c r="AQ1326" s="239"/>
    </row>
    <row r="1327" spans="1:54">
      <c r="B1327" s="56"/>
      <c r="C1327" s="57"/>
      <c r="D1327" s="56"/>
      <c r="F1327" s="26"/>
      <c r="G1327" s="26"/>
      <c r="H1327" s="26"/>
      <c r="I1327" s="26"/>
      <c r="J1327" s="26"/>
      <c r="K1327" s="26"/>
      <c r="L1327" s="26"/>
      <c r="M1327" s="26"/>
      <c r="N1327" s="26"/>
      <c r="O1327" s="26"/>
      <c r="P1327" s="26"/>
      <c r="Q1327" s="26"/>
      <c r="R1327" s="26"/>
      <c r="S1327" s="26"/>
      <c r="T1327" s="26"/>
      <c r="U1327" s="26"/>
      <c r="V1327" s="26"/>
      <c r="W1327" s="26"/>
      <c r="X1327" s="26"/>
      <c r="Y1327" s="26"/>
      <c r="Z1327" s="26"/>
      <c r="AA1327" s="26"/>
      <c r="AB1327" s="26"/>
      <c r="AC1327" s="26"/>
      <c r="AD1327" s="26"/>
      <c r="AE1327" s="26"/>
      <c r="AF1327" s="26"/>
      <c r="AG1327" s="26"/>
      <c r="AH1327" s="26"/>
      <c r="AI1327" s="26"/>
      <c r="AJ1327" s="26"/>
      <c r="AK1327" s="26"/>
      <c r="AL1327" s="26"/>
      <c r="AM1327" s="26"/>
      <c r="AN1327" s="26"/>
      <c r="AO1327" s="26"/>
      <c r="AP1327" s="26"/>
      <c r="AQ1327" s="26"/>
    </row>
    <row r="1328" spans="1:54" ht="12.75" customHeight="1">
      <c r="A1328" s="3"/>
      <c r="B1328" s="58"/>
      <c r="C1328" s="58"/>
      <c r="D1328" s="58"/>
      <c r="F1328" s="251" t="s">
        <v>578</v>
      </c>
      <c r="G1328" s="251"/>
      <c r="H1328" s="251"/>
      <c r="I1328" s="251"/>
      <c r="J1328" s="251"/>
      <c r="K1328" s="251"/>
      <c r="L1328" s="251"/>
      <c r="M1328" s="251"/>
      <c r="N1328" s="251"/>
      <c r="O1328" s="251"/>
      <c r="P1328" s="251"/>
      <c r="Q1328" s="251"/>
      <c r="R1328" s="251"/>
      <c r="S1328" s="251"/>
      <c r="T1328" s="251"/>
      <c r="U1328" s="251"/>
      <c r="V1328" s="251"/>
      <c r="W1328" s="251"/>
      <c r="X1328" s="251"/>
      <c r="Y1328" s="251"/>
      <c r="Z1328" s="251"/>
      <c r="AA1328" s="251"/>
      <c r="AB1328" s="251"/>
      <c r="AC1328" s="251"/>
      <c r="AD1328" s="251"/>
      <c r="AE1328" s="251"/>
      <c r="AF1328" s="251"/>
      <c r="AG1328" s="251"/>
      <c r="AH1328" s="251"/>
      <c r="AI1328" s="251"/>
      <c r="AJ1328" s="251"/>
      <c r="AK1328" s="251"/>
      <c r="AL1328" s="251"/>
      <c r="AM1328" s="251"/>
      <c r="AN1328" s="251"/>
      <c r="AO1328" s="251"/>
      <c r="AP1328" s="251"/>
      <c r="AQ1328" s="251"/>
    </row>
    <row r="1329" spans="1:57">
      <c r="A1329" s="3"/>
      <c r="B1329" s="58"/>
      <c r="C1329" s="58"/>
      <c r="D1329" s="58"/>
      <c r="F1329" s="251"/>
      <c r="G1329" s="251"/>
      <c r="H1329" s="251"/>
      <c r="I1329" s="251"/>
      <c r="J1329" s="251"/>
      <c r="K1329" s="251"/>
      <c r="L1329" s="251"/>
      <c r="M1329" s="251"/>
      <c r="N1329" s="251"/>
      <c r="O1329" s="251"/>
      <c r="P1329" s="251"/>
      <c r="Q1329" s="251"/>
      <c r="R1329" s="251"/>
      <c r="S1329" s="251"/>
      <c r="T1329" s="251"/>
      <c r="U1329" s="251"/>
      <c r="V1329" s="251"/>
      <c r="W1329" s="251"/>
      <c r="X1329" s="251"/>
      <c r="Y1329" s="251"/>
      <c r="Z1329" s="251"/>
      <c r="AA1329" s="251"/>
      <c r="AB1329" s="251"/>
      <c r="AC1329" s="251"/>
      <c r="AD1329" s="251"/>
      <c r="AE1329" s="251"/>
      <c r="AF1329" s="251"/>
      <c r="AG1329" s="251"/>
      <c r="AH1329" s="251"/>
      <c r="AI1329" s="251"/>
      <c r="AJ1329" s="251"/>
      <c r="AK1329" s="251"/>
      <c r="AL1329" s="251"/>
      <c r="AM1329" s="251"/>
      <c r="AN1329" s="251"/>
      <c r="AO1329" s="251"/>
      <c r="AP1329" s="251"/>
      <c r="AQ1329" s="251"/>
    </row>
    <row r="1330" spans="1:57">
      <c r="A1330" s="3"/>
      <c r="B1330" s="58"/>
      <c r="C1330" s="58"/>
      <c r="D1330" s="58"/>
      <c r="F1330" s="130"/>
      <c r="G1330" s="130"/>
      <c r="H1330" s="130"/>
      <c r="I1330" s="130"/>
      <c r="J1330" s="130"/>
      <c r="K1330" s="130"/>
      <c r="L1330" s="130"/>
      <c r="M1330" s="130"/>
      <c r="N1330" s="130"/>
      <c r="O1330" s="130"/>
      <c r="P1330" s="130"/>
      <c r="Q1330" s="130"/>
      <c r="R1330" s="130"/>
      <c r="S1330" s="130"/>
      <c r="T1330" s="130"/>
      <c r="U1330" s="130"/>
      <c r="V1330" s="130"/>
      <c r="W1330" s="130"/>
      <c r="X1330" s="130"/>
      <c r="Y1330" s="130"/>
      <c r="Z1330" s="130"/>
      <c r="AA1330" s="131"/>
      <c r="AB1330" s="131"/>
      <c r="AC1330" s="131"/>
      <c r="AD1330" s="131"/>
      <c r="AE1330" s="131"/>
      <c r="AF1330" s="130"/>
      <c r="AG1330" s="130"/>
      <c r="AH1330" s="130"/>
      <c r="AI1330" s="130"/>
      <c r="AJ1330" s="130"/>
      <c r="AK1330" s="130"/>
      <c r="AL1330" s="130"/>
      <c r="AM1330" s="130"/>
      <c r="AN1330" s="130"/>
      <c r="AO1330" s="130"/>
      <c r="AP1330" s="130"/>
      <c r="AQ1330" s="130"/>
    </row>
    <row r="1331" spans="1:57">
      <c r="A1331" s="3"/>
      <c r="B1331" s="58"/>
      <c r="C1331" s="58"/>
      <c r="D1331" s="58"/>
      <c r="F1331" s="26"/>
      <c r="G1331" s="26"/>
      <c r="H1331" s="26"/>
      <c r="I1331" s="26"/>
      <c r="J1331" s="26"/>
      <c r="K1331" s="26"/>
      <c r="L1331" s="26"/>
      <c r="M1331" s="26"/>
      <c r="N1331" s="26"/>
      <c r="O1331" s="26"/>
      <c r="P1331" s="26"/>
      <c r="Q1331" s="26"/>
      <c r="R1331" s="26"/>
      <c r="S1331" s="26"/>
      <c r="T1331" s="26"/>
      <c r="U1331" s="26"/>
      <c r="V1331" s="26"/>
      <c r="W1331" s="26"/>
      <c r="X1331" s="26"/>
      <c r="Y1331" s="26"/>
      <c r="Z1331" s="26"/>
      <c r="AA1331" s="398" t="str">
        <f>AA212</f>
        <v>31 грудня 
2018  року</v>
      </c>
      <c r="AB1331" s="398"/>
      <c r="AC1331" s="398"/>
      <c r="AD1331" s="398"/>
      <c r="AE1331" s="398"/>
      <c r="AF1331" s="26"/>
      <c r="AG1331" s="398" t="str">
        <f>AG212</f>
        <v>31 грудня 
2017 року</v>
      </c>
      <c r="AH1331" s="398"/>
      <c r="AI1331" s="398"/>
      <c r="AJ1331" s="398"/>
      <c r="AK1331" s="398"/>
      <c r="AL1331" s="26"/>
      <c r="AM1331" s="398" t="str">
        <f>AM212</f>
        <v>31 грудня
2016 року</v>
      </c>
      <c r="AN1331" s="398"/>
      <c r="AO1331" s="398"/>
      <c r="AP1331" s="398"/>
      <c r="AQ1331" s="398"/>
    </row>
    <row r="1332" spans="1:57">
      <c r="A1332" s="3"/>
      <c r="B1332" s="58"/>
      <c r="C1332" s="58"/>
      <c r="D1332" s="58"/>
      <c r="F1332" s="26"/>
      <c r="G1332" s="26"/>
      <c r="H1332" s="26"/>
      <c r="I1332" s="26"/>
      <c r="J1332" s="26"/>
      <c r="K1332" s="26"/>
      <c r="L1332" s="26"/>
      <c r="M1332" s="26"/>
      <c r="N1332" s="26"/>
      <c r="O1332" s="26"/>
      <c r="P1332" s="26"/>
      <c r="Q1332" s="26"/>
      <c r="R1332" s="26"/>
      <c r="S1332" s="26"/>
      <c r="T1332" s="26"/>
      <c r="U1332" s="26"/>
      <c r="V1332" s="26"/>
      <c r="W1332" s="26"/>
      <c r="X1332" s="26"/>
      <c r="Y1332" s="26"/>
      <c r="Z1332" s="26"/>
      <c r="AA1332" s="399"/>
      <c r="AB1332" s="399"/>
      <c r="AC1332" s="399"/>
      <c r="AD1332" s="399"/>
      <c r="AE1332" s="399"/>
      <c r="AF1332" s="26"/>
      <c r="AG1332" s="399"/>
      <c r="AH1332" s="399"/>
      <c r="AI1332" s="399"/>
      <c r="AJ1332" s="399"/>
      <c r="AK1332" s="399"/>
      <c r="AL1332" s="26"/>
      <c r="AM1332" s="399"/>
      <c r="AN1332" s="399"/>
      <c r="AO1332" s="399"/>
      <c r="AP1332" s="399"/>
      <c r="AQ1332" s="399"/>
    </row>
    <row r="1333" spans="1:57">
      <c r="A1333" s="3"/>
      <c r="B1333" s="58"/>
      <c r="C1333" s="58"/>
      <c r="D1333" s="58"/>
      <c r="F1333" s="342" t="s">
        <v>462</v>
      </c>
      <c r="G1333" s="342"/>
      <c r="H1333" s="342"/>
      <c r="I1333" s="342"/>
      <c r="J1333" s="342"/>
      <c r="K1333" s="342"/>
      <c r="L1333" s="342"/>
      <c r="M1333" s="342"/>
      <c r="N1333" s="342"/>
      <c r="O1333" s="342"/>
      <c r="P1333" s="342"/>
      <c r="Q1333" s="342"/>
      <c r="R1333" s="342"/>
      <c r="S1333" s="342"/>
      <c r="T1333" s="342"/>
      <c r="U1333" s="342"/>
      <c r="V1333" s="342"/>
      <c r="W1333" s="342"/>
      <c r="X1333" s="26"/>
      <c r="Y1333" s="26"/>
      <c r="Z1333" s="26"/>
      <c r="AA1333" s="220">
        <v>-18</v>
      </c>
      <c r="AB1333" s="220"/>
      <c r="AC1333" s="220"/>
      <c r="AD1333" s="220"/>
      <c r="AE1333" s="220"/>
      <c r="AF1333" s="26"/>
      <c r="AG1333" s="220">
        <v>-12</v>
      </c>
      <c r="AH1333" s="220"/>
      <c r="AI1333" s="220"/>
      <c r="AJ1333" s="220"/>
      <c r="AK1333" s="220"/>
      <c r="AL1333" s="26"/>
      <c r="AM1333" s="221">
        <v>-2</v>
      </c>
      <c r="AN1333" s="221"/>
      <c r="AO1333" s="221"/>
      <c r="AP1333" s="221"/>
      <c r="AQ1333" s="221"/>
      <c r="BA1333" s="3" t="s">
        <v>463</v>
      </c>
      <c r="BB1333" s="3" t="s">
        <v>464</v>
      </c>
      <c r="BC1333" s="3" t="s">
        <v>465</v>
      </c>
      <c r="BD1333" s="3" t="s">
        <v>466</v>
      </c>
      <c r="BE1333" s="3" t="s">
        <v>467</v>
      </c>
    </row>
    <row r="1334" spans="1:57">
      <c r="A1334" s="3"/>
      <c r="B1334" s="58"/>
      <c r="C1334" s="58"/>
      <c r="D1334" s="58"/>
      <c r="F1334" s="342" t="s">
        <v>468</v>
      </c>
      <c r="G1334" s="342"/>
      <c r="H1334" s="342"/>
      <c r="I1334" s="342"/>
      <c r="J1334" s="342"/>
      <c r="K1334" s="342"/>
      <c r="L1334" s="342"/>
      <c r="M1334" s="342"/>
      <c r="N1334" s="342"/>
      <c r="O1334" s="342"/>
      <c r="P1334" s="342"/>
      <c r="Q1334" s="342"/>
      <c r="R1334" s="342"/>
      <c r="S1334" s="342"/>
      <c r="T1334" s="342"/>
      <c r="U1334" s="342"/>
      <c r="V1334" s="342"/>
      <c r="W1334" s="342"/>
      <c r="X1334" s="26"/>
      <c r="Y1334" s="26"/>
      <c r="Z1334" s="26"/>
      <c r="AA1334" s="220">
        <v>-348</v>
      </c>
      <c r="AB1334" s="220"/>
      <c r="AC1334" s="220"/>
      <c r="AD1334" s="220"/>
      <c r="AE1334" s="220"/>
      <c r="AF1334" s="26"/>
      <c r="AG1334" s="220">
        <v>-91</v>
      </c>
      <c r="AH1334" s="220"/>
      <c r="AI1334" s="220"/>
      <c r="AJ1334" s="220"/>
      <c r="AK1334" s="220"/>
      <c r="AL1334" s="26"/>
      <c r="AM1334" s="221">
        <v>-243</v>
      </c>
      <c r="AN1334" s="221"/>
      <c r="AO1334" s="221"/>
      <c r="AP1334" s="221"/>
      <c r="AQ1334" s="221"/>
      <c r="AU1334" s="3" t="s">
        <v>88</v>
      </c>
      <c r="BA1334" s="3" t="s">
        <v>469</v>
      </c>
      <c r="BB1334" s="3" t="s">
        <v>470</v>
      </c>
      <c r="BC1334" s="3" t="s">
        <v>471</v>
      </c>
      <c r="BD1334" s="3" t="s">
        <v>472</v>
      </c>
    </row>
    <row r="1335" spans="1:57" ht="13.5" thickBot="1">
      <c r="A1335" s="3"/>
      <c r="B1335" s="58"/>
      <c r="C1335" s="58"/>
      <c r="D1335" s="56"/>
      <c r="F1335" s="26"/>
      <c r="G1335" s="26"/>
      <c r="H1335" s="26"/>
      <c r="I1335" s="26"/>
      <c r="J1335" s="26"/>
      <c r="K1335" s="26"/>
      <c r="L1335" s="26"/>
      <c r="M1335" s="26"/>
      <c r="N1335" s="26"/>
      <c r="O1335" s="26"/>
      <c r="P1335" s="26"/>
      <c r="Q1335" s="26"/>
      <c r="R1335" s="26"/>
      <c r="S1335" s="26"/>
      <c r="T1335" s="26"/>
      <c r="U1335" s="26"/>
      <c r="V1335" s="26"/>
      <c r="W1335" s="26"/>
      <c r="X1335" s="26"/>
      <c r="Y1335" s="26"/>
      <c r="Z1335" s="26"/>
      <c r="AA1335" s="338">
        <f>SUBTOTAL(9,AA1333:AE1334)</f>
        <v>-366</v>
      </c>
      <c r="AB1335" s="338"/>
      <c r="AC1335" s="338"/>
      <c r="AD1335" s="338"/>
      <c r="AE1335" s="338"/>
      <c r="AF1335" s="26"/>
      <c r="AG1335" s="338">
        <f>SUBTOTAL(9,AG1333:AK1334)</f>
        <v>-103</v>
      </c>
      <c r="AH1335" s="338"/>
      <c r="AI1335" s="338"/>
      <c r="AJ1335" s="338"/>
      <c r="AK1335" s="338"/>
      <c r="AL1335" s="129"/>
      <c r="AM1335" s="338">
        <f>SUBTOTAL(9,AM1333:AQ1334)</f>
        <v>-245</v>
      </c>
      <c r="AN1335" s="338"/>
      <c r="AO1335" s="338"/>
      <c r="AP1335" s="338"/>
      <c r="AQ1335" s="338"/>
    </row>
    <row r="1336" spans="1:57" ht="13.5" thickTop="1">
      <c r="A1336" s="3"/>
      <c r="B1336" s="3"/>
      <c r="C1336" s="3"/>
      <c r="F1336" s="26"/>
      <c r="G1336" s="26"/>
      <c r="H1336" s="26"/>
      <c r="I1336" s="26"/>
      <c r="J1336" s="26"/>
      <c r="K1336" s="26"/>
      <c r="L1336" s="26"/>
      <c r="M1336" s="26"/>
      <c r="N1336" s="26"/>
      <c r="O1336" s="26"/>
      <c r="P1336" s="26"/>
      <c r="Q1336" s="26"/>
      <c r="R1336" s="26"/>
      <c r="S1336" s="26"/>
      <c r="T1336" s="26"/>
      <c r="U1336" s="26"/>
      <c r="V1336" s="26"/>
      <c r="W1336" s="26"/>
      <c r="X1336" s="26"/>
      <c r="Y1336" s="26"/>
      <c r="Z1336" s="26"/>
      <c r="AA1336" s="64"/>
      <c r="AB1336" s="64"/>
      <c r="AC1336" s="64"/>
      <c r="AD1336" s="64"/>
      <c r="AE1336" s="64"/>
      <c r="AF1336" s="26"/>
      <c r="AG1336" s="89"/>
      <c r="AH1336" s="89"/>
      <c r="AI1336" s="89"/>
      <c r="AJ1336" s="89"/>
      <c r="AK1336" s="89"/>
      <c r="AL1336" s="129"/>
      <c r="AM1336" s="89"/>
      <c r="AN1336" s="89"/>
      <c r="AO1336" s="89"/>
      <c r="AP1336" s="89"/>
      <c r="AQ1336" s="89"/>
    </row>
    <row r="1337" spans="1:57">
      <c r="A1337" s="3"/>
      <c r="B1337" s="3"/>
      <c r="C1337" s="3"/>
      <c r="AA1337" s="36"/>
      <c r="AB1337" s="36"/>
      <c r="AC1337" s="36"/>
      <c r="AD1337" s="36"/>
      <c r="AE1337" s="36"/>
      <c r="AG1337" s="88"/>
      <c r="AH1337" s="88"/>
      <c r="AI1337" s="132"/>
      <c r="AJ1337" s="88"/>
      <c r="AK1337" s="88"/>
      <c r="AL1337" s="110"/>
      <c r="AM1337" s="88"/>
      <c r="AN1337" s="88"/>
      <c r="AO1337" s="88"/>
      <c r="AP1337" s="88"/>
      <c r="AQ1337" s="88"/>
    </row>
    <row r="1338" spans="1:57">
      <c r="A1338" s="3"/>
      <c r="B1338" s="3"/>
      <c r="C1338" s="3"/>
      <c r="E1338" s="23"/>
      <c r="F1338" s="334" t="str">
        <f>(MID(F1326,1,2)+1)&amp;"."</f>
        <v>16.</v>
      </c>
      <c r="G1338" s="334"/>
      <c r="H1338" s="243" t="s">
        <v>473</v>
      </c>
      <c r="I1338" s="243"/>
      <c r="J1338" s="243"/>
      <c r="K1338" s="243"/>
      <c r="L1338" s="243"/>
      <c r="M1338" s="243"/>
      <c r="N1338" s="243"/>
      <c r="O1338" s="243"/>
      <c r="P1338" s="243"/>
      <c r="Q1338" s="243"/>
      <c r="R1338" s="243"/>
      <c r="S1338" s="243"/>
      <c r="T1338" s="243"/>
      <c r="U1338" s="243"/>
      <c r="V1338" s="243"/>
      <c r="W1338" s="243"/>
      <c r="X1338" s="243"/>
      <c r="Y1338" s="243"/>
      <c r="Z1338" s="243"/>
      <c r="AA1338" s="243"/>
      <c r="AB1338" s="243"/>
      <c r="AC1338" s="243"/>
      <c r="AD1338" s="243"/>
      <c r="AE1338" s="243"/>
      <c r="AF1338" s="243"/>
      <c r="AG1338" s="243"/>
      <c r="AH1338" s="243"/>
      <c r="AI1338" s="243"/>
      <c r="AJ1338" s="243"/>
      <c r="AK1338" s="243"/>
      <c r="AL1338" s="243"/>
      <c r="AM1338" s="243"/>
      <c r="AN1338" s="243"/>
      <c r="AO1338" s="243"/>
      <c r="AP1338" s="243"/>
      <c r="AQ1338" s="243"/>
    </row>
    <row r="1339" spans="1:57">
      <c r="A1339" s="3"/>
      <c r="B1339" s="3"/>
      <c r="C1339" s="3"/>
      <c r="E1339" s="23"/>
    </row>
    <row r="1340" spans="1:57">
      <c r="A1340" s="3"/>
      <c r="B1340" s="3"/>
      <c r="C1340" s="3"/>
      <c r="E1340" s="23"/>
      <c r="F1340" s="243" t="s">
        <v>474</v>
      </c>
      <c r="G1340" s="243"/>
      <c r="H1340" s="243"/>
      <c r="I1340" s="243"/>
      <c r="J1340" s="243"/>
      <c r="K1340" s="243"/>
      <c r="L1340" s="243"/>
      <c r="M1340" s="243"/>
      <c r="N1340" s="243"/>
      <c r="O1340" s="243"/>
      <c r="P1340" s="243"/>
      <c r="Q1340" s="243"/>
      <c r="R1340" s="243"/>
      <c r="S1340" s="243"/>
      <c r="T1340" s="243"/>
      <c r="U1340" s="243"/>
      <c r="V1340" s="243"/>
      <c r="W1340" s="243"/>
      <c r="X1340" s="243"/>
      <c r="Y1340" s="243"/>
      <c r="Z1340" s="243"/>
      <c r="AA1340" s="243"/>
      <c r="AB1340" s="243"/>
      <c r="AC1340" s="243"/>
      <c r="AD1340" s="243"/>
      <c r="AE1340" s="243"/>
      <c r="AF1340" s="243"/>
      <c r="AG1340" s="243"/>
      <c r="AH1340" s="243"/>
      <c r="AI1340" s="243"/>
      <c r="AJ1340" s="243"/>
      <c r="AK1340" s="243"/>
      <c r="AL1340" s="243"/>
      <c r="AM1340" s="243"/>
      <c r="AN1340" s="243"/>
      <c r="AO1340" s="243"/>
      <c r="AP1340" s="243"/>
      <c r="AQ1340" s="243"/>
    </row>
    <row r="1341" spans="1:57">
      <c r="A1341" s="3"/>
      <c r="B1341" s="3"/>
      <c r="C1341" s="3"/>
      <c r="E1341" s="23"/>
      <c r="F1341" s="251" t="s">
        <v>475</v>
      </c>
      <c r="G1341" s="251"/>
      <c r="H1341" s="251"/>
      <c r="I1341" s="251"/>
      <c r="J1341" s="251"/>
      <c r="K1341" s="251"/>
      <c r="L1341" s="251"/>
      <c r="M1341" s="251"/>
      <c r="N1341" s="251"/>
      <c r="O1341" s="251"/>
      <c r="P1341" s="251"/>
      <c r="Q1341" s="251"/>
      <c r="R1341" s="251"/>
      <c r="S1341" s="251"/>
      <c r="T1341" s="251"/>
      <c r="U1341" s="251"/>
      <c r="V1341" s="251"/>
      <c r="W1341" s="251"/>
      <c r="X1341" s="251"/>
      <c r="Y1341" s="251"/>
      <c r="Z1341" s="251"/>
      <c r="AA1341" s="251"/>
      <c r="AB1341" s="251"/>
      <c r="AC1341" s="251"/>
      <c r="AD1341" s="251"/>
      <c r="AE1341" s="251"/>
      <c r="AF1341" s="251"/>
      <c r="AG1341" s="251"/>
      <c r="AH1341" s="251"/>
      <c r="AI1341" s="251"/>
      <c r="AJ1341" s="251"/>
      <c r="AK1341" s="251"/>
      <c r="AL1341" s="251"/>
      <c r="AM1341" s="251"/>
      <c r="AN1341" s="251"/>
      <c r="AO1341" s="251"/>
      <c r="AP1341" s="251"/>
      <c r="AQ1341" s="251"/>
    </row>
    <row r="1342" spans="1:57">
      <c r="A1342" s="3"/>
      <c r="B1342" s="3"/>
      <c r="C1342" s="3"/>
      <c r="E1342" s="23"/>
      <c r="F1342" s="251"/>
      <c r="G1342" s="251"/>
      <c r="H1342" s="251"/>
      <c r="I1342" s="251"/>
      <c r="J1342" s="251"/>
      <c r="K1342" s="251"/>
      <c r="L1342" s="251"/>
      <c r="M1342" s="251"/>
      <c r="N1342" s="251"/>
      <c r="O1342" s="251"/>
      <c r="P1342" s="251"/>
      <c r="Q1342" s="251"/>
      <c r="R1342" s="251"/>
      <c r="S1342" s="251"/>
      <c r="T1342" s="251"/>
      <c r="U1342" s="251"/>
      <c r="V1342" s="251"/>
      <c r="W1342" s="251"/>
      <c r="X1342" s="251"/>
      <c r="Y1342" s="251"/>
      <c r="Z1342" s="251"/>
      <c r="AA1342" s="251"/>
      <c r="AB1342" s="251"/>
      <c r="AC1342" s="251"/>
      <c r="AD1342" s="251"/>
      <c r="AE1342" s="251"/>
      <c r="AF1342" s="251"/>
      <c r="AG1342" s="251"/>
      <c r="AH1342" s="251"/>
      <c r="AI1342" s="251"/>
      <c r="AJ1342" s="251"/>
      <c r="AK1342" s="251"/>
      <c r="AL1342" s="251"/>
      <c r="AM1342" s="251"/>
      <c r="AN1342" s="251"/>
      <c r="AO1342" s="251"/>
      <c r="AP1342" s="251"/>
      <c r="AQ1342" s="251"/>
    </row>
    <row r="1343" spans="1:57">
      <c r="A1343" s="3"/>
      <c r="B1343" s="3"/>
      <c r="C1343" s="3"/>
      <c r="D1343" s="133"/>
      <c r="E1343" s="23"/>
      <c r="F1343" s="251"/>
      <c r="G1343" s="251"/>
      <c r="H1343" s="251"/>
      <c r="I1343" s="251"/>
      <c r="J1343" s="251"/>
      <c r="K1343" s="251"/>
      <c r="L1343" s="251"/>
      <c r="M1343" s="251"/>
      <c r="N1343" s="251"/>
      <c r="O1343" s="251"/>
      <c r="P1343" s="251"/>
      <c r="Q1343" s="251"/>
      <c r="R1343" s="251"/>
      <c r="S1343" s="251"/>
      <c r="T1343" s="251"/>
      <c r="U1343" s="251"/>
      <c r="V1343" s="251"/>
      <c r="W1343" s="251"/>
      <c r="X1343" s="251"/>
      <c r="Y1343" s="251"/>
      <c r="Z1343" s="251"/>
      <c r="AA1343" s="251"/>
      <c r="AB1343" s="251"/>
      <c r="AC1343" s="251"/>
      <c r="AD1343" s="251"/>
      <c r="AE1343" s="251"/>
      <c r="AF1343" s="251"/>
      <c r="AG1343" s="251"/>
      <c r="AH1343" s="251"/>
      <c r="AI1343" s="251"/>
      <c r="AJ1343" s="251"/>
      <c r="AK1343" s="251"/>
      <c r="AL1343" s="251"/>
      <c r="AM1343" s="251"/>
      <c r="AN1343" s="251"/>
      <c r="AO1343" s="251"/>
      <c r="AP1343" s="251"/>
      <c r="AQ1343" s="251"/>
    </row>
    <row r="1344" spans="1:57">
      <c r="A1344" s="3"/>
      <c r="B1344" s="3"/>
      <c r="C1344" s="3"/>
      <c r="D1344" s="133"/>
      <c r="E1344" s="23"/>
      <c r="F1344" s="251"/>
      <c r="G1344" s="251"/>
      <c r="H1344" s="251"/>
      <c r="I1344" s="251"/>
      <c r="J1344" s="251"/>
      <c r="K1344" s="251"/>
      <c r="L1344" s="251"/>
      <c r="M1344" s="251"/>
      <c r="N1344" s="251"/>
      <c r="O1344" s="251"/>
      <c r="P1344" s="251"/>
      <c r="Q1344" s="251"/>
      <c r="R1344" s="251"/>
      <c r="S1344" s="251"/>
      <c r="T1344" s="251"/>
      <c r="U1344" s="251"/>
      <c r="V1344" s="251"/>
      <c r="W1344" s="251"/>
      <c r="X1344" s="251"/>
      <c r="Y1344" s="251"/>
      <c r="Z1344" s="251"/>
      <c r="AA1344" s="251"/>
      <c r="AB1344" s="251"/>
      <c r="AC1344" s="251"/>
      <c r="AD1344" s="251"/>
      <c r="AE1344" s="251"/>
      <c r="AF1344" s="251"/>
      <c r="AG1344" s="251"/>
      <c r="AH1344" s="251"/>
      <c r="AI1344" s="251"/>
      <c r="AJ1344" s="251"/>
      <c r="AK1344" s="251"/>
      <c r="AL1344" s="251"/>
      <c r="AM1344" s="251"/>
      <c r="AN1344" s="251"/>
      <c r="AO1344" s="251"/>
      <c r="AP1344" s="251"/>
      <c r="AQ1344" s="251"/>
    </row>
    <row r="1345" spans="1:43">
      <c r="A1345" s="3"/>
      <c r="B1345" s="3"/>
      <c r="C1345" s="3"/>
      <c r="E1345" s="23"/>
    </row>
    <row r="1346" spans="1:43">
      <c r="A1346" s="3"/>
      <c r="B1346" s="3"/>
      <c r="C1346" s="3"/>
      <c r="E1346" s="23"/>
      <c r="F1346" s="243" t="s">
        <v>476</v>
      </c>
      <c r="G1346" s="243"/>
      <c r="H1346" s="243"/>
      <c r="I1346" s="243"/>
      <c r="J1346" s="243"/>
      <c r="K1346" s="243"/>
      <c r="L1346" s="243"/>
      <c r="M1346" s="243"/>
      <c r="N1346" s="243"/>
      <c r="O1346" s="243"/>
      <c r="P1346" s="243"/>
      <c r="Q1346" s="243"/>
      <c r="R1346" s="243"/>
      <c r="S1346" s="243"/>
      <c r="T1346" s="243"/>
      <c r="U1346" s="243"/>
      <c r="V1346" s="243"/>
      <c r="W1346" s="243"/>
      <c r="X1346" s="243"/>
      <c r="Y1346" s="243"/>
      <c r="Z1346" s="243"/>
      <c r="AA1346" s="243"/>
      <c r="AB1346" s="243"/>
      <c r="AC1346" s="243"/>
      <c r="AD1346" s="243"/>
      <c r="AE1346" s="243"/>
      <c r="AF1346" s="243"/>
      <c r="AG1346" s="243"/>
      <c r="AH1346" s="243"/>
      <c r="AI1346" s="243"/>
      <c r="AJ1346" s="243"/>
      <c r="AK1346" s="243"/>
      <c r="AL1346" s="243"/>
      <c r="AM1346" s="243"/>
      <c r="AN1346" s="243"/>
      <c r="AO1346" s="243"/>
      <c r="AP1346" s="243"/>
      <c r="AQ1346" s="243"/>
    </row>
    <row r="1347" spans="1:43">
      <c r="A1347" s="3"/>
      <c r="B1347" s="3"/>
      <c r="C1347" s="3"/>
      <c r="E1347" s="23"/>
      <c r="F1347" s="251" t="s">
        <v>477</v>
      </c>
      <c r="G1347" s="251"/>
      <c r="H1347" s="251"/>
      <c r="I1347" s="251"/>
      <c r="J1347" s="251"/>
      <c r="K1347" s="251"/>
      <c r="L1347" s="251"/>
      <c r="M1347" s="251"/>
      <c r="N1347" s="251"/>
      <c r="O1347" s="251"/>
      <c r="P1347" s="251"/>
      <c r="Q1347" s="251"/>
      <c r="R1347" s="251"/>
      <c r="S1347" s="251"/>
      <c r="T1347" s="251"/>
      <c r="U1347" s="251"/>
      <c r="V1347" s="251"/>
      <c r="W1347" s="251"/>
      <c r="X1347" s="251"/>
      <c r="Y1347" s="251"/>
      <c r="Z1347" s="251"/>
      <c r="AA1347" s="251"/>
      <c r="AB1347" s="251"/>
      <c r="AC1347" s="251"/>
      <c r="AD1347" s="251"/>
      <c r="AE1347" s="251"/>
      <c r="AF1347" s="251"/>
      <c r="AG1347" s="251"/>
      <c r="AH1347" s="251"/>
      <c r="AI1347" s="251"/>
      <c r="AJ1347" s="251"/>
      <c r="AK1347" s="251"/>
      <c r="AL1347" s="251"/>
      <c r="AM1347" s="251"/>
      <c r="AN1347" s="251"/>
      <c r="AO1347" s="251"/>
      <c r="AP1347" s="251"/>
      <c r="AQ1347" s="251"/>
    </row>
    <row r="1348" spans="1:43">
      <c r="A1348" s="3"/>
      <c r="B1348" s="3"/>
      <c r="C1348" s="3"/>
      <c r="E1348" s="23"/>
      <c r="F1348" s="251"/>
      <c r="G1348" s="251"/>
      <c r="H1348" s="251"/>
      <c r="I1348" s="251"/>
      <c r="J1348" s="251"/>
      <c r="K1348" s="251"/>
      <c r="L1348" s="251"/>
      <c r="M1348" s="251"/>
      <c r="N1348" s="251"/>
      <c r="O1348" s="251"/>
      <c r="P1348" s="251"/>
      <c r="Q1348" s="251"/>
      <c r="R1348" s="251"/>
      <c r="S1348" s="251"/>
      <c r="T1348" s="251"/>
      <c r="U1348" s="251"/>
      <c r="V1348" s="251"/>
      <c r="W1348" s="251"/>
      <c r="X1348" s="251"/>
      <c r="Y1348" s="251"/>
      <c r="Z1348" s="251"/>
      <c r="AA1348" s="251"/>
      <c r="AB1348" s="251"/>
      <c r="AC1348" s="251"/>
      <c r="AD1348" s="251"/>
      <c r="AE1348" s="251"/>
      <c r="AF1348" s="251"/>
      <c r="AG1348" s="251"/>
      <c r="AH1348" s="251"/>
      <c r="AI1348" s="251"/>
      <c r="AJ1348" s="251"/>
      <c r="AK1348" s="251"/>
      <c r="AL1348" s="251"/>
      <c r="AM1348" s="251"/>
      <c r="AN1348" s="251"/>
      <c r="AO1348" s="251"/>
      <c r="AP1348" s="251"/>
      <c r="AQ1348" s="251"/>
    </row>
    <row r="1349" spans="1:43">
      <c r="A1349" s="3"/>
      <c r="B1349" s="3"/>
      <c r="C1349" s="3"/>
      <c r="D1349" s="134"/>
      <c r="E1349" s="23"/>
      <c r="F1349" s="251"/>
      <c r="G1349" s="251"/>
      <c r="H1349" s="251"/>
      <c r="I1349" s="251"/>
      <c r="J1349" s="251"/>
      <c r="K1349" s="251"/>
      <c r="L1349" s="251"/>
      <c r="M1349" s="251"/>
      <c r="N1349" s="251"/>
      <c r="O1349" s="251"/>
      <c r="P1349" s="251"/>
      <c r="Q1349" s="251"/>
      <c r="R1349" s="251"/>
      <c r="S1349" s="251"/>
      <c r="T1349" s="251"/>
      <c r="U1349" s="251"/>
      <c r="V1349" s="251"/>
      <c r="W1349" s="251"/>
      <c r="X1349" s="251"/>
      <c r="Y1349" s="251"/>
      <c r="Z1349" s="251"/>
      <c r="AA1349" s="251"/>
      <c r="AB1349" s="251"/>
      <c r="AC1349" s="251"/>
      <c r="AD1349" s="251"/>
      <c r="AE1349" s="251"/>
      <c r="AF1349" s="251"/>
      <c r="AG1349" s="251"/>
      <c r="AH1349" s="251"/>
      <c r="AI1349" s="251"/>
      <c r="AJ1349" s="251"/>
      <c r="AK1349" s="251"/>
      <c r="AL1349" s="251"/>
      <c r="AM1349" s="251"/>
      <c r="AN1349" s="251"/>
      <c r="AO1349" s="251"/>
      <c r="AP1349" s="251"/>
      <c r="AQ1349" s="251"/>
    </row>
    <row r="1350" spans="1:43">
      <c r="A1350" s="3"/>
      <c r="B1350" s="3"/>
      <c r="C1350" s="3"/>
      <c r="D1350" s="133"/>
      <c r="E1350" s="23"/>
      <c r="F1350" s="251"/>
      <c r="G1350" s="251"/>
      <c r="H1350" s="251"/>
      <c r="I1350" s="251"/>
      <c r="J1350" s="251"/>
      <c r="K1350" s="251"/>
      <c r="L1350" s="251"/>
      <c r="M1350" s="251"/>
      <c r="N1350" s="251"/>
      <c r="O1350" s="251"/>
      <c r="P1350" s="251"/>
      <c r="Q1350" s="251"/>
      <c r="R1350" s="251"/>
      <c r="S1350" s="251"/>
      <c r="T1350" s="251"/>
      <c r="U1350" s="251"/>
      <c r="V1350" s="251"/>
      <c r="W1350" s="251"/>
      <c r="X1350" s="251"/>
      <c r="Y1350" s="251"/>
      <c r="Z1350" s="251"/>
      <c r="AA1350" s="251"/>
      <c r="AB1350" s="251"/>
      <c r="AC1350" s="251"/>
      <c r="AD1350" s="251"/>
      <c r="AE1350" s="251"/>
      <c r="AF1350" s="251"/>
      <c r="AG1350" s="251"/>
      <c r="AH1350" s="251"/>
      <c r="AI1350" s="251"/>
      <c r="AJ1350" s="251"/>
      <c r="AK1350" s="251"/>
      <c r="AL1350" s="251"/>
      <c r="AM1350" s="251"/>
      <c r="AN1350" s="251"/>
      <c r="AO1350" s="251"/>
      <c r="AP1350" s="251"/>
      <c r="AQ1350" s="251"/>
    </row>
    <row r="1351" spans="1:43">
      <c r="A1351" s="3"/>
      <c r="B1351" s="3"/>
      <c r="C1351" s="3"/>
      <c r="E1351" s="23"/>
      <c r="F1351" s="251"/>
      <c r="G1351" s="251"/>
      <c r="H1351" s="251"/>
      <c r="I1351" s="251"/>
      <c r="J1351" s="251"/>
      <c r="K1351" s="251"/>
      <c r="L1351" s="251"/>
      <c r="M1351" s="251"/>
      <c r="N1351" s="251"/>
      <c r="O1351" s="251"/>
      <c r="P1351" s="251"/>
      <c r="Q1351" s="251"/>
      <c r="R1351" s="251"/>
      <c r="S1351" s="251"/>
      <c r="T1351" s="251"/>
      <c r="U1351" s="251"/>
      <c r="V1351" s="251"/>
      <c r="W1351" s="251"/>
      <c r="X1351" s="251"/>
      <c r="Y1351" s="251"/>
      <c r="Z1351" s="251"/>
      <c r="AA1351" s="251"/>
      <c r="AB1351" s="251"/>
      <c r="AC1351" s="251"/>
      <c r="AD1351" s="251"/>
      <c r="AE1351" s="251"/>
      <c r="AF1351" s="251"/>
      <c r="AG1351" s="251"/>
      <c r="AH1351" s="251"/>
      <c r="AI1351" s="251"/>
      <c r="AJ1351" s="251"/>
      <c r="AK1351" s="251"/>
      <c r="AL1351" s="251"/>
      <c r="AM1351" s="251"/>
      <c r="AN1351" s="251"/>
      <c r="AO1351" s="251"/>
      <c r="AP1351" s="251"/>
      <c r="AQ1351" s="251"/>
    </row>
    <row r="1352" spans="1:43">
      <c r="A1352" s="3"/>
      <c r="B1352" s="3"/>
      <c r="C1352" s="3"/>
      <c r="E1352" s="23"/>
      <c r="F1352" s="251"/>
      <c r="G1352" s="251"/>
      <c r="H1352" s="251"/>
      <c r="I1352" s="251"/>
      <c r="J1352" s="251"/>
      <c r="K1352" s="251"/>
      <c r="L1352" s="251"/>
      <c r="M1352" s="251"/>
      <c r="N1352" s="251"/>
      <c r="O1352" s="251"/>
      <c r="P1352" s="251"/>
      <c r="Q1352" s="251"/>
      <c r="R1352" s="251"/>
      <c r="S1352" s="251"/>
      <c r="T1352" s="251"/>
      <c r="U1352" s="251"/>
      <c r="V1352" s="251"/>
      <c r="W1352" s="251"/>
      <c r="X1352" s="251"/>
      <c r="Y1352" s="251"/>
      <c r="Z1352" s="251"/>
      <c r="AA1352" s="251"/>
      <c r="AB1352" s="251"/>
      <c r="AC1352" s="251"/>
      <c r="AD1352" s="251"/>
      <c r="AE1352" s="251"/>
      <c r="AF1352" s="251"/>
      <c r="AG1352" s="251"/>
      <c r="AH1352" s="251"/>
      <c r="AI1352" s="251"/>
      <c r="AJ1352" s="251"/>
      <c r="AK1352" s="251"/>
      <c r="AL1352" s="251"/>
      <c r="AM1352" s="251"/>
      <c r="AN1352" s="251"/>
      <c r="AO1352" s="251"/>
      <c r="AP1352" s="251"/>
      <c r="AQ1352" s="251"/>
    </row>
    <row r="1353" spans="1:43">
      <c r="A1353" s="3"/>
      <c r="B1353" s="3"/>
      <c r="C1353" s="3"/>
      <c r="E1353" s="23"/>
      <c r="F1353" s="251"/>
      <c r="G1353" s="251"/>
      <c r="H1353" s="251"/>
      <c r="I1353" s="251"/>
      <c r="J1353" s="251"/>
      <c r="K1353" s="251"/>
      <c r="L1353" s="251"/>
      <c r="M1353" s="251"/>
      <c r="N1353" s="251"/>
      <c r="O1353" s="251"/>
      <c r="P1353" s="251"/>
      <c r="Q1353" s="251"/>
      <c r="R1353" s="251"/>
      <c r="S1353" s="251"/>
      <c r="T1353" s="251"/>
      <c r="U1353" s="251"/>
      <c r="V1353" s="251"/>
      <c r="W1353" s="251"/>
      <c r="X1353" s="251"/>
      <c r="Y1353" s="251"/>
      <c r="Z1353" s="251"/>
      <c r="AA1353" s="251"/>
      <c r="AB1353" s="251"/>
      <c r="AC1353" s="251"/>
      <c r="AD1353" s="251"/>
      <c r="AE1353" s="251"/>
      <c r="AF1353" s="251"/>
      <c r="AG1353" s="251"/>
      <c r="AH1353" s="251"/>
      <c r="AI1353" s="251"/>
      <c r="AJ1353" s="251"/>
      <c r="AK1353" s="251"/>
      <c r="AL1353" s="251"/>
      <c r="AM1353" s="251"/>
      <c r="AN1353" s="251"/>
      <c r="AO1353" s="251"/>
      <c r="AP1353" s="251"/>
      <c r="AQ1353" s="251"/>
    </row>
    <row r="1354" spans="1:43">
      <c r="A1354" s="3"/>
      <c r="B1354" s="3"/>
      <c r="C1354" s="3"/>
      <c r="E1354" s="23"/>
      <c r="F1354" s="251"/>
      <c r="G1354" s="251"/>
      <c r="H1354" s="251"/>
      <c r="I1354" s="251"/>
      <c r="J1354" s="251"/>
      <c r="K1354" s="251"/>
      <c r="L1354" s="251"/>
      <c r="M1354" s="251"/>
      <c r="N1354" s="251"/>
      <c r="O1354" s="251"/>
      <c r="P1354" s="251"/>
      <c r="Q1354" s="251"/>
      <c r="R1354" s="251"/>
      <c r="S1354" s="251"/>
      <c r="T1354" s="251"/>
      <c r="U1354" s="251"/>
      <c r="V1354" s="251"/>
      <c r="W1354" s="251"/>
      <c r="X1354" s="251"/>
      <c r="Y1354" s="251"/>
      <c r="Z1354" s="251"/>
      <c r="AA1354" s="251"/>
      <c r="AB1354" s="251"/>
      <c r="AC1354" s="251"/>
      <c r="AD1354" s="251"/>
      <c r="AE1354" s="251"/>
      <c r="AF1354" s="251"/>
      <c r="AG1354" s="251"/>
      <c r="AH1354" s="251"/>
      <c r="AI1354" s="251"/>
      <c r="AJ1354" s="251"/>
      <c r="AK1354" s="251"/>
      <c r="AL1354" s="251"/>
      <c r="AM1354" s="251"/>
      <c r="AN1354" s="251"/>
      <c r="AO1354" s="251"/>
      <c r="AP1354" s="251"/>
      <c r="AQ1354" s="251"/>
    </row>
    <row r="1355" spans="1:43">
      <c r="A1355" s="3"/>
      <c r="B1355" s="3"/>
      <c r="C1355" s="3"/>
      <c r="E1355" s="23"/>
      <c r="F1355" s="14"/>
      <c r="G1355" s="14"/>
      <c r="H1355" s="14"/>
      <c r="I1355" s="14"/>
      <c r="J1355" s="14"/>
      <c r="K1355" s="14"/>
      <c r="L1355" s="14"/>
      <c r="M1355" s="14"/>
      <c r="N1355" s="14"/>
      <c r="O1355" s="14"/>
      <c r="P1355" s="14"/>
      <c r="Q1355" s="14"/>
      <c r="R1355" s="14"/>
      <c r="S1355" s="14"/>
      <c r="T1355" s="14"/>
      <c r="U1355" s="14"/>
      <c r="V1355" s="14"/>
      <c r="W1355" s="14"/>
      <c r="X1355" s="14"/>
      <c r="Y1355" s="14"/>
      <c r="Z1355" s="14"/>
      <c r="AA1355" s="14"/>
      <c r="AB1355" s="14"/>
      <c r="AC1355" s="14"/>
      <c r="AD1355" s="14"/>
      <c r="AE1355" s="14"/>
      <c r="AF1355" s="14"/>
      <c r="AG1355" s="14"/>
      <c r="AH1355" s="14"/>
      <c r="AI1355" s="14"/>
      <c r="AJ1355" s="14"/>
      <c r="AK1355" s="14"/>
      <c r="AL1355" s="14"/>
      <c r="AM1355" s="14"/>
      <c r="AN1355" s="14"/>
      <c r="AO1355" s="14"/>
      <c r="AP1355" s="14"/>
      <c r="AQ1355" s="14"/>
    </row>
    <row r="1356" spans="1:43">
      <c r="A1356" s="3"/>
      <c r="B1356" s="3"/>
      <c r="C1356" s="3"/>
      <c r="F1356" s="8"/>
      <c r="G1356" s="8"/>
      <c r="H1356" s="8"/>
      <c r="I1356" s="8"/>
      <c r="J1356" s="8"/>
      <c r="K1356" s="8"/>
      <c r="L1356" s="8"/>
      <c r="M1356" s="8"/>
      <c r="N1356" s="8"/>
      <c r="O1356" s="8"/>
      <c r="P1356" s="8"/>
      <c r="Q1356" s="8"/>
      <c r="R1356" s="8"/>
      <c r="S1356" s="8"/>
      <c r="T1356" s="8"/>
      <c r="U1356" s="8"/>
      <c r="V1356" s="8"/>
      <c r="W1356" s="8"/>
      <c r="X1356" s="8"/>
      <c r="AG1356" s="116"/>
      <c r="AH1356" s="116"/>
      <c r="AI1356" s="116"/>
      <c r="AJ1356" s="116"/>
      <c r="AK1356" s="116"/>
      <c r="AL1356" s="110"/>
      <c r="AM1356" s="116"/>
      <c r="AN1356" s="116"/>
      <c r="AO1356" s="116"/>
      <c r="AP1356" s="116"/>
      <c r="AQ1356" s="116"/>
    </row>
    <row r="1357" spans="1:43">
      <c r="A1357" s="3"/>
      <c r="B1357" s="3"/>
      <c r="C1357" s="3"/>
      <c r="E1357" s="11"/>
      <c r="F1357" s="11"/>
      <c r="G1357" s="11"/>
      <c r="H1357" s="11"/>
      <c r="I1357" s="11"/>
      <c r="J1357" s="11"/>
      <c r="K1357" s="11"/>
      <c r="L1357" s="11"/>
      <c r="M1357" s="11"/>
      <c r="N1357" s="11"/>
      <c r="O1357" s="11"/>
      <c r="P1357" s="11"/>
      <c r="Q1357" s="11"/>
      <c r="R1357" s="11"/>
      <c r="S1357" s="11"/>
      <c r="T1357" s="11"/>
      <c r="U1357" s="11"/>
      <c r="V1357" s="11"/>
      <c r="W1357" s="11"/>
      <c r="X1357" s="11"/>
      <c r="Y1357" s="11"/>
      <c r="Z1357" s="11"/>
      <c r="AA1357" s="11"/>
      <c r="AB1357" s="11"/>
      <c r="AC1357" s="11"/>
      <c r="AD1357" s="11"/>
      <c r="AE1357" s="11"/>
      <c r="AF1357" s="11"/>
      <c r="AG1357" s="11"/>
      <c r="AH1357" s="11"/>
      <c r="AI1357" s="11"/>
      <c r="AJ1357" s="11"/>
      <c r="AK1357" s="11"/>
      <c r="AL1357" s="11"/>
      <c r="AM1357" s="12" t="s">
        <v>25</v>
      </c>
      <c r="AN1357" s="246">
        <v>18</v>
      </c>
      <c r="AO1357" s="246"/>
      <c r="AP1357" s="12" t="s">
        <v>25</v>
      </c>
      <c r="AQ1357" s="13"/>
    </row>
    <row r="1358" spans="1:43" s="203" customFormat="1">
      <c r="D1358" s="1"/>
      <c r="E1358" s="211"/>
      <c r="F1358" s="211"/>
      <c r="G1358" s="211"/>
      <c r="H1358" s="211"/>
      <c r="I1358" s="211"/>
      <c r="J1358" s="211"/>
      <c r="K1358" s="211"/>
      <c r="L1358" s="211"/>
      <c r="M1358" s="211"/>
      <c r="N1358" s="211"/>
      <c r="O1358" s="211"/>
      <c r="P1358" s="211"/>
      <c r="Q1358" s="211"/>
      <c r="R1358" s="211"/>
      <c r="S1358" s="211"/>
      <c r="T1358" s="211"/>
      <c r="U1358" s="211"/>
      <c r="V1358" s="211"/>
      <c r="W1358" s="211"/>
      <c r="X1358" s="211"/>
      <c r="Y1358" s="211"/>
      <c r="Z1358" s="211"/>
      <c r="AA1358" s="211"/>
      <c r="AB1358" s="211"/>
      <c r="AC1358" s="211"/>
      <c r="AD1358" s="211"/>
      <c r="AE1358" s="211"/>
      <c r="AF1358" s="211"/>
      <c r="AG1358" s="211"/>
      <c r="AH1358" s="211"/>
      <c r="AI1358" s="211"/>
      <c r="AJ1358" s="211"/>
      <c r="AK1358" s="211"/>
      <c r="AL1358" s="211"/>
      <c r="AM1358" s="208"/>
      <c r="AN1358" s="208"/>
      <c r="AO1358" s="208"/>
      <c r="AP1358" s="208"/>
      <c r="AQ1358" s="209"/>
    </row>
    <row r="1359" spans="1:43">
      <c r="A1359" s="3"/>
      <c r="B1359" s="3"/>
      <c r="C1359" s="3"/>
      <c r="E1359" s="261" t="str">
        <f>UPPER($Y$28)</f>
        <v>ПТ ЛОМБАРД "МЕРКУРІЙ"</v>
      </c>
      <c r="F1359" s="261"/>
      <c r="G1359" s="261"/>
      <c r="H1359" s="261"/>
      <c r="I1359" s="261"/>
      <c r="J1359" s="261"/>
      <c r="K1359" s="261"/>
      <c r="L1359" s="261"/>
      <c r="M1359" s="261"/>
      <c r="N1359" s="261"/>
      <c r="O1359" s="261"/>
      <c r="P1359" s="261"/>
      <c r="Q1359" s="261"/>
      <c r="R1359" s="261"/>
      <c r="S1359" s="261"/>
      <c r="T1359" s="261"/>
      <c r="U1359" s="261"/>
      <c r="V1359" s="261"/>
      <c r="W1359" s="261"/>
      <c r="X1359" s="261"/>
      <c r="Y1359" s="261"/>
      <c r="Z1359" s="261"/>
      <c r="AA1359" s="261"/>
      <c r="AB1359" s="261"/>
      <c r="AC1359" s="261"/>
      <c r="AD1359" s="261"/>
      <c r="AE1359" s="261"/>
      <c r="AF1359" s="261"/>
      <c r="AG1359" s="261"/>
      <c r="AH1359" s="261"/>
      <c r="AI1359" s="261"/>
      <c r="AJ1359" s="261"/>
      <c r="AK1359" s="261"/>
      <c r="AL1359" s="261"/>
      <c r="AM1359" s="261"/>
      <c r="AN1359" s="261"/>
      <c r="AO1359" s="261"/>
      <c r="AP1359" s="261"/>
      <c r="AQ1359" s="261"/>
    </row>
    <row r="1360" spans="1:43">
      <c r="A1360" s="3"/>
      <c r="B1360" s="3"/>
      <c r="C1360" s="3"/>
      <c r="E1360" s="240" t="s">
        <v>147</v>
      </c>
      <c r="F1360" s="240"/>
      <c r="G1360" s="240"/>
      <c r="H1360" s="240"/>
      <c r="I1360" s="240"/>
      <c r="J1360" s="240"/>
      <c r="K1360" s="240"/>
      <c r="L1360" s="240"/>
      <c r="M1360" s="240"/>
      <c r="N1360" s="240"/>
      <c r="O1360" s="240"/>
      <c r="P1360" s="240"/>
      <c r="Q1360" s="240"/>
      <c r="R1360" s="240"/>
      <c r="S1360" s="240"/>
      <c r="T1360" s="240"/>
      <c r="U1360" s="240"/>
      <c r="V1360" s="240"/>
      <c r="W1360" s="240"/>
      <c r="X1360" s="240"/>
      <c r="Y1360" s="240"/>
      <c r="Z1360" s="240"/>
      <c r="AA1360" s="240"/>
      <c r="AB1360" s="240"/>
      <c r="AC1360" s="240"/>
      <c r="AD1360" s="240"/>
      <c r="AE1360" s="240"/>
      <c r="AF1360" s="240"/>
      <c r="AG1360" s="240"/>
      <c r="AH1360" s="240"/>
      <c r="AI1360" s="240"/>
      <c r="AJ1360" s="240"/>
      <c r="AK1360" s="240"/>
      <c r="AL1360" s="240"/>
      <c r="AM1360" s="240"/>
      <c r="AN1360" s="240"/>
      <c r="AO1360" s="240"/>
      <c r="AP1360" s="240"/>
      <c r="AQ1360" s="240"/>
    </row>
    <row r="1361" spans="1:43">
      <c r="A1361" s="3"/>
      <c r="B1361" s="3"/>
      <c r="C1361" s="3"/>
      <c r="E1361" s="240" t="str">
        <f>$E$277</f>
        <v>ЗА РІК, ЩО ЗАКІНЧИВСЯ 31 ГРУДНЯ 2018 РОКУ</v>
      </c>
      <c r="F1361" s="240"/>
      <c r="G1361" s="240"/>
      <c r="H1361" s="240"/>
      <c r="I1361" s="240"/>
      <c r="J1361" s="240"/>
      <c r="K1361" s="240"/>
      <c r="L1361" s="240"/>
      <c r="M1361" s="240"/>
      <c r="N1361" s="240"/>
      <c r="O1361" s="240"/>
      <c r="P1361" s="240"/>
      <c r="Q1361" s="240"/>
      <c r="R1361" s="240"/>
      <c r="S1361" s="240"/>
      <c r="T1361" s="240"/>
      <c r="U1361" s="240"/>
      <c r="V1361" s="240"/>
      <c r="W1361" s="240"/>
      <c r="X1361" s="240"/>
      <c r="Y1361" s="240"/>
      <c r="Z1361" s="240"/>
      <c r="AA1361" s="240"/>
      <c r="AB1361" s="240"/>
      <c r="AC1361" s="240"/>
      <c r="AD1361" s="240"/>
      <c r="AE1361" s="240"/>
      <c r="AF1361" s="240"/>
      <c r="AG1361" s="240"/>
      <c r="AH1361" s="240"/>
      <c r="AI1361" s="240"/>
      <c r="AJ1361" s="240"/>
      <c r="AK1361" s="240"/>
      <c r="AL1361" s="240"/>
      <c r="AM1361" s="240"/>
      <c r="AN1361" s="240"/>
      <c r="AO1361" s="240"/>
      <c r="AP1361" s="240"/>
      <c r="AQ1361" s="240"/>
    </row>
    <row r="1362" spans="1:43">
      <c r="A1362" s="3"/>
      <c r="B1362" s="3"/>
      <c r="C1362" s="3"/>
      <c r="E1362" s="258" t="str">
        <f>$E$210</f>
        <v>(в тисячах гривень, якщо не вказано інше)</v>
      </c>
      <c r="F1362" s="258"/>
      <c r="G1362" s="258"/>
      <c r="H1362" s="258"/>
      <c r="I1362" s="258"/>
      <c r="J1362" s="258"/>
      <c r="K1362" s="258"/>
      <c r="L1362" s="258"/>
      <c r="M1362" s="258"/>
      <c r="N1362" s="258"/>
      <c r="O1362" s="258"/>
      <c r="P1362" s="258"/>
      <c r="Q1362" s="258"/>
      <c r="R1362" s="258"/>
      <c r="S1362" s="258"/>
      <c r="T1362" s="258"/>
      <c r="U1362" s="258"/>
      <c r="V1362" s="258"/>
      <c r="W1362" s="258"/>
      <c r="X1362" s="258"/>
      <c r="Y1362" s="258"/>
      <c r="Z1362" s="258"/>
      <c r="AA1362" s="258"/>
      <c r="AB1362" s="258"/>
      <c r="AC1362" s="258"/>
      <c r="AD1362" s="258"/>
      <c r="AE1362" s="258"/>
      <c r="AF1362" s="258"/>
      <c r="AG1362" s="258"/>
      <c r="AH1362" s="258"/>
      <c r="AI1362" s="258"/>
      <c r="AJ1362" s="258"/>
      <c r="AK1362" s="258"/>
      <c r="AL1362" s="258"/>
      <c r="AM1362" s="258"/>
      <c r="AN1362" s="258"/>
      <c r="AO1362" s="258"/>
      <c r="AP1362" s="258"/>
      <c r="AQ1362" s="258"/>
    </row>
    <row r="1363" spans="1:43" ht="11.25" customHeight="1">
      <c r="A1363" s="3"/>
      <c r="B1363" s="3"/>
      <c r="C1363" s="3"/>
      <c r="E1363" s="23"/>
      <c r="F1363" s="14"/>
      <c r="G1363" s="14"/>
      <c r="H1363" s="14"/>
      <c r="I1363" s="14"/>
      <c r="J1363" s="14"/>
      <c r="K1363" s="14"/>
      <c r="L1363" s="14"/>
      <c r="M1363" s="14"/>
      <c r="N1363" s="14"/>
      <c r="O1363" s="14"/>
      <c r="P1363" s="14"/>
      <c r="Q1363" s="14"/>
      <c r="R1363" s="14"/>
      <c r="S1363" s="14"/>
      <c r="T1363" s="14"/>
      <c r="U1363" s="14"/>
      <c r="V1363" s="14"/>
      <c r="W1363" s="14"/>
      <c r="X1363" s="14"/>
      <c r="Y1363" s="14"/>
      <c r="Z1363" s="14"/>
      <c r="AA1363" s="14"/>
      <c r="AB1363" s="14"/>
      <c r="AC1363" s="14"/>
      <c r="AD1363" s="14"/>
      <c r="AE1363" s="14"/>
      <c r="AF1363" s="14"/>
      <c r="AG1363" s="14"/>
      <c r="AH1363" s="14"/>
      <c r="AI1363" s="14"/>
      <c r="AJ1363" s="14"/>
      <c r="AK1363" s="14"/>
      <c r="AL1363" s="14"/>
      <c r="AM1363" s="14"/>
      <c r="AN1363" s="14"/>
      <c r="AO1363" s="14"/>
      <c r="AP1363" s="14"/>
      <c r="AQ1363" s="14"/>
    </row>
    <row r="1364" spans="1:43">
      <c r="A1364" s="3"/>
      <c r="B1364" s="3"/>
      <c r="C1364" s="3"/>
      <c r="E1364" s="23"/>
    </row>
    <row r="1365" spans="1:43">
      <c r="A1365" s="3"/>
      <c r="B1365" s="3"/>
      <c r="C1365" s="3"/>
      <c r="E1365" s="23"/>
      <c r="F1365" s="243" t="s">
        <v>478</v>
      </c>
      <c r="G1365" s="243"/>
      <c r="H1365" s="243"/>
      <c r="I1365" s="243"/>
      <c r="J1365" s="243"/>
      <c r="K1365" s="243"/>
      <c r="L1365" s="243"/>
      <c r="M1365" s="243"/>
      <c r="N1365" s="243"/>
      <c r="O1365" s="243"/>
      <c r="P1365" s="243"/>
      <c r="Q1365" s="243"/>
      <c r="R1365" s="243"/>
      <c r="S1365" s="243"/>
      <c r="T1365" s="243"/>
      <c r="U1365" s="243"/>
      <c r="V1365" s="243"/>
      <c r="W1365" s="243"/>
      <c r="X1365" s="243"/>
      <c r="Y1365" s="243"/>
      <c r="Z1365" s="243"/>
      <c r="AA1365" s="243"/>
      <c r="AB1365" s="243"/>
      <c r="AC1365" s="243"/>
      <c r="AD1365" s="243"/>
      <c r="AE1365" s="243"/>
      <c r="AF1365" s="243"/>
      <c r="AG1365" s="243"/>
      <c r="AH1365" s="243"/>
      <c r="AI1365" s="243"/>
      <c r="AJ1365" s="243"/>
      <c r="AK1365" s="243"/>
      <c r="AL1365" s="243"/>
      <c r="AM1365" s="243"/>
      <c r="AN1365" s="243"/>
      <c r="AO1365" s="243"/>
      <c r="AP1365" s="243"/>
      <c r="AQ1365" s="243"/>
    </row>
    <row r="1366" spans="1:43">
      <c r="A1366" s="3"/>
      <c r="B1366" s="3"/>
      <c r="C1366" s="3"/>
      <c r="E1366" s="23"/>
      <c r="F1366" s="403" t="s">
        <v>579</v>
      </c>
      <c r="G1366" s="403"/>
      <c r="H1366" s="403"/>
      <c r="I1366" s="403"/>
      <c r="J1366" s="403"/>
      <c r="K1366" s="403"/>
      <c r="L1366" s="403"/>
      <c r="M1366" s="403"/>
      <c r="N1366" s="403"/>
      <c r="O1366" s="403"/>
      <c r="P1366" s="403"/>
      <c r="Q1366" s="403"/>
      <c r="R1366" s="403"/>
      <c r="S1366" s="403"/>
      <c r="T1366" s="403"/>
      <c r="U1366" s="403"/>
      <c r="V1366" s="403"/>
      <c r="W1366" s="403"/>
      <c r="X1366" s="403"/>
      <c r="Y1366" s="403"/>
      <c r="Z1366" s="403"/>
      <c r="AA1366" s="403"/>
      <c r="AB1366" s="403"/>
      <c r="AC1366" s="403"/>
      <c r="AD1366" s="403"/>
      <c r="AE1366" s="403"/>
      <c r="AF1366" s="403"/>
      <c r="AG1366" s="403"/>
      <c r="AH1366" s="403"/>
      <c r="AI1366" s="403"/>
      <c r="AJ1366" s="403"/>
      <c r="AK1366" s="403"/>
      <c r="AL1366" s="403"/>
      <c r="AM1366" s="403"/>
      <c r="AN1366" s="403"/>
      <c r="AO1366" s="403"/>
      <c r="AP1366" s="403"/>
      <c r="AQ1366" s="403"/>
    </row>
    <row r="1367" spans="1:43">
      <c r="A1367" s="3"/>
      <c r="B1367" s="3"/>
      <c r="C1367" s="3"/>
      <c r="E1367" s="23"/>
      <c r="F1367" s="403"/>
      <c r="G1367" s="403"/>
      <c r="H1367" s="403"/>
      <c r="I1367" s="403"/>
      <c r="J1367" s="403"/>
      <c r="K1367" s="403"/>
      <c r="L1367" s="403"/>
      <c r="M1367" s="403"/>
      <c r="N1367" s="403"/>
      <c r="O1367" s="403"/>
      <c r="P1367" s="403"/>
      <c r="Q1367" s="403"/>
      <c r="R1367" s="403"/>
      <c r="S1367" s="403"/>
      <c r="T1367" s="403"/>
      <c r="U1367" s="403"/>
      <c r="V1367" s="403"/>
      <c r="W1367" s="403"/>
      <c r="X1367" s="403"/>
      <c r="Y1367" s="403"/>
      <c r="Z1367" s="403"/>
      <c r="AA1367" s="403"/>
      <c r="AB1367" s="403"/>
      <c r="AC1367" s="403"/>
      <c r="AD1367" s="403"/>
      <c r="AE1367" s="403"/>
      <c r="AF1367" s="403"/>
      <c r="AG1367" s="403"/>
      <c r="AH1367" s="403"/>
      <c r="AI1367" s="403"/>
      <c r="AJ1367" s="403"/>
      <c r="AK1367" s="403"/>
      <c r="AL1367" s="403"/>
      <c r="AM1367" s="403"/>
      <c r="AN1367" s="403"/>
      <c r="AO1367" s="403"/>
      <c r="AP1367" s="403"/>
      <c r="AQ1367" s="403"/>
    </row>
    <row r="1368" spans="1:43">
      <c r="A1368" s="3"/>
      <c r="B1368" s="3"/>
      <c r="C1368" s="3"/>
      <c r="E1368" s="23"/>
      <c r="F1368" s="403"/>
      <c r="G1368" s="403"/>
      <c r="H1368" s="403"/>
      <c r="I1368" s="403"/>
      <c r="J1368" s="403"/>
      <c r="K1368" s="403"/>
      <c r="L1368" s="403"/>
      <c r="M1368" s="403"/>
      <c r="N1368" s="403"/>
      <c r="O1368" s="403"/>
      <c r="P1368" s="403"/>
      <c r="Q1368" s="403"/>
      <c r="R1368" s="403"/>
      <c r="S1368" s="403"/>
      <c r="T1368" s="403"/>
      <c r="U1368" s="403"/>
      <c r="V1368" s="403"/>
      <c r="W1368" s="403"/>
      <c r="X1368" s="403"/>
      <c r="Y1368" s="403"/>
      <c r="Z1368" s="403"/>
      <c r="AA1368" s="403"/>
      <c r="AB1368" s="403"/>
      <c r="AC1368" s="403"/>
      <c r="AD1368" s="403"/>
      <c r="AE1368" s="403"/>
      <c r="AF1368" s="403"/>
      <c r="AG1368" s="403"/>
      <c r="AH1368" s="403"/>
      <c r="AI1368" s="403"/>
      <c r="AJ1368" s="403"/>
      <c r="AK1368" s="403"/>
      <c r="AL1368" s="403"/>
      <c r="AM1368" s="403"/>
      <c r="AN1368" s="403"/>
      <c r="AO1368" s="403"/>
      <c r="AP1368" s="403"/>
      <c r="AQ1368" s="403"/>
    </row>
    <row r="1369" spans="1:43">
      <c r="A1369" s="3"/>
      <c r="B1369" s="3"/>
      <c r="C1369" s="3"/>
      <c r="E1369" s="23"/>
      <c r="F1369" s="403"/>
      <c r="G1369" s="403"/>
      <c r="H1369" s="403"/>
      <c r="I1369" s="403"/>
      <c r="J1369" s="403"/>
      <c r="K1369" s="403"/>
      <c r="L1369" s="403"/>
      <c r="M1369" s="403"/>
      <c r="N1369" s="403"/>
      <c r="O1369" s="403"/>
      <c r="P1369" s="403"/>
      <c r="Q1369" s="403"/>
      <c r="R1369" s="403"/>
      <c r="S1369" s="403"/>
      <c r="T1369" s="403"/>
      <c r="U1369" s="403"/>
      <c r="V1369" s="403"/>
      <c r="W1369" s="403"/>
      <c r="X1369" s="403"/>
      <c r="Y1369" s="403"/>
      <c r="Z1369" s="403"/>
      <c r="AA1369" s="403"/>
      <c r="AB1369" s="403"/>
      <c r="AC1369" s="403"/>
      <c r="AD1369" s="403"/>
      <c r="AE1369" s="403"/>
      <c r="AF1369" s="403"/>
      <c r="AG1369" s="403"/>
      <c r="AH1369" s="403"/>
      <c r="AI1369" s="403"/>
      <c r="AJ1369" s="403"/>
      <c r="AK1369" s="403"/>
      <c r="AL1369" s="403"/>
      <c r="AM1369" s="403"/>
      <c r="AN1369" s="403"/>
      <c r="AO1369" s="403"/>
      <c r="AP1369" s="403"/>
      <c r="AQ1369" s="403"/>
    </row>
    <row r="1370" spans="1:43">
      <c r="A1370" s="3"/>
      <c r="B1370" s="3"/>
      <c r="C1370" s="3"/>
      <c r="E1370" s="23"/>
      <c r="F1370" s="403"/>
      <c r="G1370" s="403"/>
      <c r="H1370" s="403"/>
      <c r="I1370" s="403"/>
      <c r="J1370" s="403"/>
      <c r="K1370" s="403"/>
      <c r="L1370" s="403"/>
      <c r="M1370" s="403"/>
      <c r="N1370" s="403"/>
      <c r="O1370" s="403"/>
      <c r="P1370" s="403"/>
      <c r="Q1370" s="403"/>
      <c r="R1370" s="403"/>
      <c r="S1370" s="403"/>
      <c r="T1370" s="403"/>
      <c r="U1370" s="403"/>
      <c r="V1370" s="403"/>
      <c r="W1370" s="403"/>
      <c r="X1370" s="403"/>
      <c r="Y1370" s="403"/>
      <c r="Z1370" s="403"/>
      <c r="AA1370" s="403"/>
      <c r="AB1370" s="403"/>
      <c r="AC1370" s="403"/>
      <c r="AD1370" s="403"/>
      <c r="AE1370" s="403"/>
      <c r="AF1370" s="403"/>
      <c r="AG1370" s="403"/>
      <c r="AH1370" s="403"/>
      <c r="AI1370" s="403"/>
      <c r="AJ1370" s="403"/>
      <c r="AK1370" s="403"/>
      <c r="AL1370" s="403"/>
      <c r="AM1370" s="403"/>
      <c r="AN1370" s="403"/>
      <c r="AO1370" s="403"/>
      <c r="AP1370" s="403"/>
      <c r="AQ1370" s="403"/>
    </row>
    <row r="1371" spans="1:43">
      <c r="A1371" s="3"/>
      <c r="B1371" s="3"/>
      <c r="C1371" s="3"/>
      <c r="E1371" s="23"/>
      <c r="F1371" s="403"/>
      <c r="G1371" s="403"/>
      <c r="H1371" s="403"/>
      <c r="I1371" s="403"/>
      <c r="J1371" s="403"/>
      <c r="K1371" s="403"/>
      <c r="L1371" s="403"/>
      <c r="M1371" s="403"/>
      <c r="N1371" s="403"/>
      <c r="O1371" s="403"/>
      <c r="P1371" s="403"/>
      <c r="Q1371" s="403"/>
      <c r="R1371" s="403"/>
      <c r="S1371" s="403"/>
      <c r="T1371" s="403"/>
      <c r="U1371" s="403"/>
      <c r="V1371" s="403"/>
      <c r="W1371" s="403"/>
      <c r="X1371" s="403"/>
      <c r="Y1371" s="403"/>
      <c r="Z1371" s="403"/>
      <c r="AA1371" s="403"/>
      <c r="AB1371" s="403"/>
      <c r="AC1371" s="403"/>
      <c r="AD1371" s="403"/>
      <c r="AE1371" s="403"/>
      <c r="AF1371" s="403"/>
      <c r="AG1371" s="403"/>
      <c r="AH1371" s="403"/>
      <c r="AI1371" s="403"/>
      <c r="AJ1371" s="403"/>
      <c r="AK1371" s="403"/>
      <c r="AL1371" s="403"/>
      <c r="AM1371" s="403"/>
      <c r="AN1371" s="403"/>
      <c r="AO1371" s="403"/>
      <c r="AP1371" s="403"/>
      <c r="AQ1371" s="403"/>
    </row>
    <row r="1372" spans="1:43">
      <c r="A1372" s="3"/>
      <c r="B1372" s="3"/>
      <c r="C1372" s="3"/>
      <c r="E1372" s="23"/>
      <c r="F1372" s="403"/>
      <c r="G1372" s="403"/>
      <c r="H1372" s="403"/>
      <c r="I1372" s="403"/>
      <c r="J1372" s="403"/>
      <c r="K1372" s="403"/>
      <c r="L1372" s="403"/>
      <c r="M1372" s="403"/>
      <c r="N1372" s="403"/>
      <c r="O1372" s="403"/>
      <c r="P1372" s="403"/>
      <c r="Q1372" s="403"/>
      <c r="R1372" s="403"/>
      <c r="S1372" s="403"/>
      <c r="T1372" s="403"/>
      <c r="U1372" s="403"/>
      <c r="V1372" s="403"/>
      <c r="W1372" s="403"/>
      <c r="X1372" s="403"/>
      <c r="Y1372" s="403"/>
      <c r="Z1372" s="403"/>
      <c r="AA1372" s="403"/>
      <c r="AB1372" s="403"/>
      <c r="AC1372" s="403"/>
      <c r="AD1372" s="403"/>
      <c r="AE1372" s="403"/>
      <c r="AF1372" s="403"/>
      <c r="AG1372" s="403"/>
      <c r="AH1372" s="403"/>
      <c r="AI1372" s="403"/>
      <c r="AJ1372" s="403"/>
      <c r="AK1372" s="403"/>
      <c r="AL1372" s="403"/>
      <c r="AM1372" s="403"/>
      <c r="AN1372" s="403"/>
      <c r="AO1372" s="403"/>
      <c r="AP1372" s="403"/>
      <c r="AQ1372" s="403"/>
    </row>
    <row r="1373" spans="1:43">
      <c r="A1373" s="3"/>
      <c r="B1373" s="3"/>
      <c r="C1373" s="3"/>
      <c r="D1373" s="3"/>
      <c r="E1373" s="23"/>
    </row>
    <row r="1374" spans="1:43">
      <c r="A1374" s="3"/>
      <c r="B1374" s="3"/>
      <c r="C1374" s="3"/>
      <c r="D1374" s="3"/>
      <c r="E1374" s="23"/>
      <c r="F1374" s="243" t="s">
        <v>479</v>
      </c>
      <c r="G1374" s="243"/>
      <c r="H1374" s="243"/>
      <c r="I1374" s="243"/>
      <c r="J1374" s="243"/>
      <c r="K1374" s="243"/>
      <c r="L1374" s="243"/>
      <c r="M1374" s="243"/>
      <c r="N1374" s="243"/>
      <c r="O1374" s="243"/>
      <c r="P1374" s="243"/>
      <c r="Q1374" s="243"/>
      <c r="R1374" s="243"/>
      <c r="S1374" s="243"/>
      <c r="T1374" s="243"/>
      <c r="U1374" s="243"/>
      <c r="V1374" s="243"/>
      <c r="W1374" s="243"/>
      <c r="X1374" s="243"/>
      <c r="Y1374" s="243"/>
      <c r="Z1374" s="243"/>
      <c r="AA1374" s="243"/>
      <c r="AB1374" s="243"/>
      <c r="AC1374" s="243"/>
      <c r="AD1374" s="243"/>
      <c r="AE1374" s="243"/>
      <c r="AF1374" s="243"/>
      <c r="AG1374" s="243"/>
      <c r="AH1374" s="243"/>
      <c r="AI1374" s="243"/>
      <c r="AJ1374" s="243"/>
      <c r="AK1374" s="243"/>
      <c r="AL1374" s="243"/>
      <c r="AM1374" s="243"/>
      <c r="AN1374" s="243"/>
      <c r="AO1374" s="243"/>
      <c r="AP1374" s="243"/>
      <c r="AQ1374" s="243"/>
    </row>
    <row r="1375" spans="1:43">
      <c r="A1375" s="3"/>
      <c r="B1375" s="3"/>
      <c r="C1375" s="3"/>
      <c r="D1375" s="3"/>
      <c r="E1375" s="23"/>
      <c r="F1375" s="252" t="s">
        <v>480</v>
      </c>
      <c r="G1375" s="252"/>
      <c r="H1375" s="252"/>
      <c r="I1375" s="252"/>
      <c r="J1375" s="252"/>
      <c r="K1375" s="252"/>
      <c r="L1375" s="252"/>
      <c r="M1375" s="252"/>
      <c r="N1375" s="252"/>
      <c r="O1375" s="252"/>
      <c r="P1375" s="252"/>
      <c r="Q1375" s="252"/>
      <c r="R1375" s="252"/>
      <c r="S1375" s="252"/>
      <c r="T1375" s="252"/>
      <c r="U1375" s="252"/>
      <c r="V1375" s="252"/>
      <c r="W1375" s="252"/>
      <c r="X1375" s="252"/>
      <c r="Y1375" s="252"/>
      <c r="Z1375" s="252"/>
      <c r="AA1375" s="252"/>
      <c r="AB1375" s="252"/>
      <c r="AC1375" s="252"/>
      <c r="AD1375" s="252"/>
      <c r="AE1375" s="252"/>
      <c r="AF1375" s="252"/>
      <c r="AG1375" s="252"/>
      <c r="AH1375" s="252"/>
      <c r="AI1375" s="252"/>
      <c r="AJ1375" s="252"/>
      <c r="AK1375" s="252"/>
      <c r="AL1375" s="252"/>
      <c r="AM1375" s="252"/>
      <c r="AN1375" s="252"/>
      <c r="AO1375" s="252"/>
      <c r="AP1375" s="252"/>
      <c r="AQ1375" s="252"/>
    </row>
    <row r="1376" spans="1:43">
      <c r="A1376" s="3"/>
      <c r="B1376" s="3"/>
      <c r="C1376" s="3"/>
      <c r="D1376" s="3"/>
      <c r="E1376" s="23"/>
      <c r="F1376" s="252"/>
      <c r="G1376" s="252"/>
      <c r="H1376" s="252"/>
      <c r="I1376" s="252"/>
      <c r="J1376" s="252"/>
      <c r="K1376" s="252"/>
      <c r="L1376" s="252"/>
      <c r="M1376" s="252"/>
      <c r="N1376" s="252"/>
      <c r="O1376" s="252"/>
      <c r="P1376" s="252"/>
      <c r="Q1376" s="252"/>
      <c r="R1376" s="252"/>
      <c r="S1376" s="252"/>
      <c r="T1376" s="252"/>
      <c r="U1376" s="252"/>
      <c r="V1376" s="252"/>
      <c r="W1376" s="252"/>
      <c r="X1376" s="252"/>
      <c r="Y1376" s="252"/>
      <c r="Z1376" s="252"/>
      <c r="AA1376" s="252"/>
      <c r="AB1376" s="252"/>
      <c r="AC1376" s="252"/>
      <c r="AD1376" s="252"/>
      <c r="AE1376" s="252"/>
      <c r="AF1376" s="252"/>
      <c r="AG1376" s="252"/>
      <c r="AH1376" s="252"/>
      <c r="AI1376" s="252"/>
      <c r="AJ1376" s="252"/>
      <c r="AK1376" s="252"/>
      <c r="AL1376" s="252"/>
      <c r="AM1376" s="252"/>
      <c r="AN1376" s="252"/>
      <c r="AO1376" s="252"/>
      <c r="AP1376" s="252"/>
      <c r="AQ1376" s="252"/>
    </row>
    <row r="1377" spans="1:43">
      <c r="A1377" s="3"/>
      <c r="B1377" s="3"/>
      <c r="C1377" s="3"/>
      <c r="D1377" s="3"/>
      <c r="E1377" s="23"/>
      <c r="F1377" s="72"/>
      <c r="G1377" s="72"/>
      <c r="H1377" s="72"/>
      <c r="I1377" s="72"/>
      <c r="J1377" s="72"/>
      <c r="K1377" s="72"/>
      <c r="L1377" s="72"/>
      <c r="M1377" s="72"/>
      <c r="N1377" s="72"/>
      <c r="O1377" s="72"/>
      <c r="P1377" s="72"/>
      <c r="Q1377" s="72"/>
      <c r="R1377" s="72"/>
      <c r="S1377" s="72"/>
      <c r="T1377" s="72"/>
      <c r="U1377" s="72"/>
      <c r="V1377" s="72"/>
      <c r="W1377" s="72"/>
      <c r="X1377" s="72"/>
      <c r="Y1377" s="72"/>
      <c r="Z1377" s="72"/>
      <c r="AA1377" s="72"/>
      <c r="AB1377" s="72"/>
      <c r="AC1377" s="72"/>
      <c r="AD1377" s="72"/>
      <c r="AE1377" s="72"/>
      <c r="AF1377" s="72"/>
      <c r="AG1377" s="72"/>
      <c r="AH1377" s="72"/>
      <c r="AI1377" s="72"/>
      <c r="AJ1377" s="72"/>
      <c r="AK1377" s="72"/>
      <c r="AL1377" s="72"/>
      <c r="AM1377" s="72"/>
      <c r="AN1377" s="72"/>
      <c r="AO1377" s="72"/>
      <c r="AP1377" s="72"/>
      <c r="AQ1377" s="72"/>
    </row>
    <row r="1378" spans="1:43">
      <c r="A1378" s="3"/>
      <c r="B1378" s="3"/>
      <c r="C1378" s="3"/>
      <c r="D1378" s="3"/>
      <c r="E1378" s="23"/>
      <c r="F1378" s="253" t="s">
        <v>481</v>
      </c>
      <c r="G1378" s="253"/>
      <c r="H1378" s="253"/>
      <c r="I1378" s="253"/>
      <c r="J1378" s="253"/>
      <c r="K1378" s="253"/>
      <c r="L1378" s="253"/>
      <c r="M1378" s="253"/>
      <c r="N1378" s="253"/>
      <c r="O1378" s="253"/>
      <c r="P1378" s="253"/>
      <c r="Q1378" s="253"/>
      <c r="R1378" s="253"/>
      <c r="S1378" s="253"/>
      <c r="T1378" s="253"/>
      <c r="U1378" s="253"/>
      <c r="V1378" s="253"/>
      <c r="W1378" s="253"/>
      <c r="X1378" s="253"/>
      <c r="Y1378" s="253"/>
      <c r="Z1378" s="253"/>
      <c r="AA1378" s="253"/>
      <c r="AB1378" s="253"/>
      <c r="AC1378" s="253"/>
      <c r="AD1378" s="253"/>
      <c r="AE1378" s="253"/>
      <c r="AF1378" s="253"/>
      <c r="AG1378" s="253"/>
      <c r="AH1378" s="253"/>
      <c r="AI1378" s="253"/>
      <c r="AJ1378" s="253"/>
      <c r="AK1378" s="253"/>
      <c r="AL1378" s="253"/>
      <c r="AM1378" s="253"/>
      <c r="AN1378" s="253"/>
      <c r="AO1378" s="253"/>
      <c r="AP1378" s="253"/>
      <c r="AQ1378" s="253"/>
    </row>
    <row r="1379" spans="1:43">
      <c r="A1379" s="3"/>
      <c r="B1379" s="3"/>
      <c r="C1379" s="3"/>
      <c r="D1379" s="3"/>
      <c r="E1379" s="23"/>
      <c r="F1379" s="130"/>
      <c r="G1379" s="130"/>
      <c r="H1379" s="130"/>
      <c r="I1379" s="130"/>
      <c r="J1379" s="130"/>
      <c r="K1379" s="130"/>
      <c r="L1379" s="130"/>
      <c r="M1379" s="130"/>
      <c r="N1379" s="130"/>
      <c r="O1379" s="130"/>
      <c r="P1379" s="130"/>
      <c r="Q1379" s="130"/>
      <c r="R1379" s="130"/>
      <c r="S1379" s="130"/>
      <c r="T1379" s="130"/>
      <c r="U1379" s="130"/>
      <c r="V1379" s="130"/>
      <c r="W1379" s="130"/>
      <c r="X1379" s="130"/>
      <c r="Y1379" s="130"/>
      <c r="Z1379" s="130"/>
      <c r="AA1379" s="130"/>
      <c r="AB1379" s="130"/>
      <c r="AC1379" s="130"/>
      <c r="AD1379" s="130"/>
      <c r="AE1379" s="130"/>
      <c r="AF1379" s="130"/>
      <c r="AG1379" s="130"/>
      <c r="AH1379" s="130"/>
      <c r="AI1379" s="130"/>
      <c r="AJ1379" s="130"/>
      <c r="AK1379" s="130"/>
      <c r="AL1379" s="130"/>
      <c r="AM1379" s="130"/>
      <c r="AN1379" s="130"/>
      <c r="AO1379" s="130"/>
      <c r="AP1379" s="130"/>
      <c r="AQ1379" s="130"/>
    </row>
    <row r="1380" spans="1:43">
      <c r="A1380" s="3"/>
      <c r="B1380" s="3"/>
      <c r="C1380" s="3"/>
      <c r="D1380" s="3"/>
      <c r="E1380" s="23"/>
      <c r="F1380" s="23"/>
      <c r="G1380" s="23"/>
      <c r="H1380" s="23"/>
      <c r="I1380" s="23"/>
      <c r="J1380" s="23"/>
      <c r="K1380" s="23"/>
      <c r="L1380" s="23"/>
      <c r="M1380" s="23"/>
      <c r="N1380" s="23"/>
      <c r="O1380" s="23"/>
      <c r="P1380" s="23"/>
      <c r="Q1380" s="23"/>
      <c r="R1380" s="23"/>
      <c r="S1380" s="23"/>
      <c r="T1380" s="23"/>
      <c r="U1380" s="23"/>
      <c r="V1380" s="23"/>
      <c r="W1380" s="23"/>
      <c r="X1380" s="23"/>
      <c r="Y1380" s="23"/>
      <c r="Z1380" s="23"/>
      <c r="AA1380" s="23"/>
      <c r="AB1380" s="23"/>
      <c r="AC1380" s="23"/>
      <c r="AD1380" s="23"/>
      <c r="AE1380" s="23"/>
      <c r="AF1380" s="23"/>
      <c r="AG1380" s="23"/>
      <c r="AH1380" s="23"/>
      <c r="AI1380" s="23"/>
      <c r="AJ1380" s="23"/>
      <c r="AK1380" s="23"/>
      <c r="AL1380" s="23"/>
      <c r="AM1380" s="23"/>
      <c r="AN1380" s="23"/>
      <c r="AO1380" s="23"/>
      <c r="AP1380" s="23"/>
      <c r="AQ1380" s="23"/>
    </row>
    <row r="1381" spans="1:43" collapsed="1">
      <c r="A1381" s="3"/>
      <c r="B1381" s="3"/>
      <c r="C1381" s="3"/>
      <c r="D1381" s="3"/>
      <c r="F1381" s="334" t="str">
        <f>(MID(F1338,1,2)+1)&amp;"."</f>
        <v>17.</v>
      </c>
      <c r="G1381" s="334"/>
      <c r="H1381" s="243" t="s">
        <v>482</v>
      </c>
      <c r="I1381" s="243"/>
      <c r="J1381" s="243"/>
      <c r="K1381" s="243"/>
      <c r="L1381" s="243"/>
      <c r="M1381" s="243"/>
      <c r="N1381" s="243"/>
      <c r="O1381" s="243"/>
      <c r="P1381" s="243"/>
      <c r="Q1381" s="243"/>
      <c r="R1381" s="243"/>
      <c r="S1381" s="243"/>
      <c r="T1381" s="243"/>
      <c r="U1381" s="243"/>
      <c r="V1381" s="243"/>
      <c r="W1381" s="243"/>
      <c r="X1381" s="243"/>
      <c r="Y1381" s="243"/>
      <c r="Z1381" s="243"/>
      <c r="AA1381" s="243"/>
      <c r="AB1381" s="243"/>
      <c r="AC1381" s="243"/>
      <c r="AD1381" s="243"/>
      <c r="AE1381" s="243"/>
      <c r="AF1381" s="243"/>
      <c r="AG1381" s="243"/>
      <c r="AH1381" s="243"/>
      <c r="AI1381" s="243"/>
      <c r="AJ1381" s="243"/>
      <c r="AK1381" s="243"/>
      <c r="AL1381" s="243"/>
      <c r="AM1381" s="243"/>
      <c r="AN1381" s="243"/>
      <c r="AO1381" s="243"/>
      <c r="AP1381" s="243"/>
      <c r="AQ1381" s="243"/>
    </row>
    <row r="1382" spans="1:43">
      <c r="A1382" s="3"/>
      <c r="B1382" s="3"/>
      <c r="C1382" s="3"/>
      <c r="D1382" s="3"/>
    </row>
    <row r="1383" spans="1:43" ht="12.75" customHeight="1">
      <c r="A1383" s="3"/>
      <c r="B1383" s="3"/>
      <c r="C1383" s="3"/>
      <c r="D1383" s="3"/>
      <c r="F1383" s="251" t="s">
        <v>483</v>
      </c>
      <c r="G1383" s="251"/>
      <c r="H1383" s="251"/>
      <c r="I1383" s="251"/>
      <c r="J1383" s="251"/>
      <c r="K1383" s="251"/>
      <c r="L1383" s="251"/>
      <c r="M1383" s="251"/>
      <c r="N1383" s="251"/>
      <c r="O1383" s="251"/>
      <c r="P1383" s="251"/>
      <c r="Q1383" s="251"/>
      <c r="R1383" s="251"/>
      <c r="S1383" s="251"/>
      <c r="T1383" s="251"/>
      <c r="U1383" s="251"/>
      <c r="V1383" s="251"/>
      <c r="W1383" s="251"/>
      <c r="X1383" s="251"/>
      <c r="Y1383" s="251"/>
      <c r="Z1383" s="251"/>
      <c r="AA1383" s="251"/>
      <c r="AB1383" s="251"/>
      <c r="AC1383" s="251"/>
      <c r="AD1383" s="251"/>
      <c r="AE1383" s="251"/>
      <c r="AF1383" s="251"/>
      <c r="AG1383" s="251"/>
      <c r="AH1383" s="251"/>
      <c r="AI1383" s="251"/>
      <c r="AJ1383" s="251"/>
      <c r="AK1383" s="251"/>
      <c r="AL1383" s="251"/>
      <c r="AM1383" s="251"/>
      <c r="AN1383" s="251"/>
      <c r="AO1383" s="251"/>
      <c r="AP1383" s="251"/>
      <c r="AQ1383" s="251"/>
    </row>
    <row r="1384" spans="1:43">
      <c r="A1384" s="3"/>
      <c r="B1384" s="3"/>
      <c r="C1384" s="3"/>
      <c r="D1384" s="3"/>
      <c r="F1384" s="251"/>
      <c r="G1384" s="251"/>
      <c r="H1384" s="251"/>
      <c r="I1384" s="251"/>
      <c r="J1384" s="251"/>
      <c r="K1384" s="251"/>
      <c r="L1384" s="251"/>
      <c r="M1384" s="251"/>
      <c r="N1384" s="251"/>
      <c r="O1384" s="251"/>
      <c r="P1384" s="251"/>
      <c r="Q1384" s="251"/>
      <c r="R1384" s="251"/>
      <c r="S1384" s="251"/>
      <c r="T1384" s="251"/>
      <c r="U1384" s="251"/>
      <c r="V1384" s="251"/>
      <c r="W1384" s="251"/>
      <c r="X1384" s="251"/>
      <c r="Y1384" s="251"/>
      <c r="Z1384" s="251"/>
      <c r="AA1384" s="251"/>
      <c r="AB1384" s="251"/>
      <c r="AC1384" s="251"/>
      <c r="AD1384" s="251"/>
      <c r="AE1384" s="251"/>
      <c r="AF1384" s="251"/>
      <c r="AG1384" s="251"/>
      <c r="AH1384" s="251"/>
      <c r="AI1384" s="251"/>
      <c r="AJ1384" s="251"/>
      <c r="AK1384" s="251"/>
      <c r="AL1384" s="251"/>
      <c r="AM1384" s="251"/>
      <c r="AN1384" s="251"/>
      <c r="AO1384" s="251"/>
      <c r="AP1384" s="251"/>
      <c r="AQ1384" s="251"/>
    </row>
    <row r="1385" spans="1:43" ht="16.5" customHeight="1">
      <c r="A1385" s="3"/>
      <c r="B1385" s="3"/>
      <c r="C1385" s="3"/>
      <c r="D1385" s="3"/>
      <c r="F1385" s="251"/>
      <c r="G1385" s="251"/>
      <c r="H1385" s="251"/>
      <c r="I1385" s="251"/>
      <c r="J1385" s="251"/>
      <c r="K1385" s="251"/>
      <c r="L1385" s="251"/>
      <c r="M1385" s="251"/>
      <c r="N1385" s="251"/>
      <c r="O1385" s="251"/>
      <c r="P1385" s="251"/>
      <c r="Q1385" s="251"/>
      <c r="R1385" s="251"/>
      <c r="S1385" s="251"/>
      <c r="T1385" s="251"/>
      <c r="U1385" s="251"/>
      <c r="V1385" s="251"/>
      <c r="W1385" s="251"/>
      <c r="X1385" s="251"/>
      <c r="Y1385" s="251"/>
      <c r="Z1385" s="251"/>
      <c r="AA1385" s="251"/>
      <c r="AB1385" s="251"/>
      <c r="AC1385" s="251"/>
      <c r="AD1385" s="251"/>
      <c r="AE1385" s="251"/>
      <c r="AF1385" s="251"/>
      <c r="AG1385" s="251"/>
      <c r="AH1385" s="251"/>
      <c r="AI1385" s="251"/>
      <c r="AJ1385" s="251"/>
      <c r="AK1385" s="251"/>
      <c r="AL1385" s="251"/>
      <c r="AM1385" s="251"/>
      <c r="AN1385" s="251"/>
      <c r="AO1385" s="251"/>
      <c r="AP1385" s="251"/>
      <c r="AQ1385" s="251"/>
    </row>
    <row r="1386" spans="1:43" ht="15.75" customHeight="1">
      <c r="A1386" s="3"/>
      <c r="B1386" s="3"/>
      <c r="C1386" s="3"/>
      <c r="D1386" s="3"/>
      <c r="F1386" s="251"/>
      <c r="G1386" s="251"/>
      <c r="H1386" s="251"/>
      <c r="I1386" s="251"/>
      <c r="J1386" s="251"/>
      <c r="K1386" s="251"/>
      <c r="L1386" s="251"/>
      <c r="M1386" s="251"/>
      <c r="N1386" s="251"/>
      <c r="O1386" s="251"/>
      <c r="P1386" s="251"/>
      <c r="Q1386" s="251"/>
      <c r="R1386" s="251"/>
      <c r="S1386" s="251"/>
      <c r="T1386" s="251"/>
      <c r="U1386" s="251"/>
      <c r="V1386" s="251"/>
      <c r="W1386" s="251"/>
      <c r="X1386" s="251"/>
      <c r="Y1386" s="251"/>
      <c r="Z1386" s="251"/>
      <c r="AA1386" s="251"/>
      <c r="AB1386" s="251"/>
      <c r="AC1386" s="251"/>
      <c r="AD1386" s="251"/>
      <c r="AE1386" s="251"/>
      <c r="AF1386" s="251"/>
      <c r="AG1386" s="251"/>
      <c r="AH1386" s="251"/>
      <c r="AI1386" s="251"/>
      <c r="AJ1386" s="251"/>
      <c r="AK1386" s="251"/>
      <c r="AL1386" s="251"/>
      <c r="AM1386" s="251"/>
      <c r="AN1386" s="251"/>
      <c r="AO1386" s="251"/>
      <c r="AP1386" s="251"/>
      <c r="AQ1386" s="251"/>
    </row>
    <row r="1387" spans="1:43">
      <c r="A1387" s="3"/>
      <c r="B1387" s="3"/>
      <c r="C1387" s="3"/>
      <c r="D1387" s="3"/>
      <c r="F1387" s="14"/>
      <c r="G1387" s="14"/>
      <c r="H1387" s="14"/>
      <c r="I1387" s="14"/>
      <c r="J1387" s="14"/>
      <c r="K1387" s="14"/>
      <c r="L1387" s="14"/>
      <c r="M1387" s="14"/>
      <c r="N1387" s="14"/>
      <c r="O1387" s="14"/>
      <c r="P1387" s="14"/>
      <c r="Q1387" s="14"/>
      <c r="R1387" s="14"/>
      <c r="S1387" s="14"/>
      <c r="T1387" s="14"/>
      <c r="U1387" s="14"/>
      <c r="V1387" s="14"/>
      <c r="W1387" s="14"/>
      <c r="X1387" s="14"/>
      <c r="Y1387" s="14"/>
      <c r="Z1387" s="14"/>
      <c r="AA1387" s="14"/>
      <c r="AB1387" s="14"/>
      <c r="AC1387" s="14"/>
      <c r="AD1387" s="14"/>
      <c r="AE1387" s="14"/>
      <c r="AF1387" s="14"/>
      <c r="AG1387" s="14"/>
      <c r="AH1387" s="14"/>
      <c r="AI1387" s="14"/>
      <c r="AJ1387" s="14"/>
      <c r="AK1387" s="14"/>
      <c r="AL1387" s="14"/>
      <c r="AM1387" s="14"/>
      <c r="AN1387" s="14"/>
      <c r="AO1387" s="14"/>
      <c r="AP1387" s="14"/>
      <c r="AQ1387" s="14"/>
    </row>
    <row r="1388" spans="1:43" ht="15.75" customHeight="1">
      <c r="A1388" s="3"/>
      <c r="B1388" s="3"/>
      <c r="C1388" s="3"/>
      <c r="D1388" s="3"/>
      <c r="F1388" s="251" t="s">
        <v>484</v>
      </c>
      <c r="G1388" s="251"/>
      <c r="H1388" s="251"/>
      <c r="I1388" s="251"/>
      <c r="J1388" s="251"/>
      <c r="K1388" s="251"/>
      <c r="L1388" s="251"/>
      <c r="M1388" s="251"/>
      <c r="N1388" s="251"/>
      <c r="O1388" s="251"/>
      <c r="P1388" s="251"/>
      <c r="Q1388" s="251"/>
      <c r="R1388" s="251"/>
      <c r="S1388" s="251"/>
      <c r="T1388" s="251"/>
      <c r="U1388" s="251"/>
      <c r="V1388" s="251"/>
      <c r="W1388" s="251"/>
      <c r="X1388" s="251"/>
      <c r="Y1388" s="251"/>
      <c r="Z1388" s="251"/>
      <c r="AA1388" s="251"/>
      <c r="AB1388" s="251"/>
      <c r="AC1388" s="251"/>
      <c r="AD1388" s="251"/>
      <c r="AE1388" s="251"/>
      <c r="AF1388" s="251"/>
      <c r="AG1388" s="251"/>
      <c r="AH1388" s="251"/>
      <c r="AI1388" s="251"/>
      <c r="AJ1388" s="251"/>
      <c r="AK1388" s="251"/>
      <c r="AL1388" s="251"/>
      <c r="AM1388" s="251"/>
      <c r="AN1388" s="251"/>
      <c r="AO1388" s="251"/>
      <c r="AP1388" s="251"/>
      <c r="AQ1388" s="251"/>
    </row>
    <row r="1389" spans="1:43">
      <c r="A1389" s="3"/>
      <c r="B1389" s="3"/>
      <c r="C1389" s="3"/>
      <c r="D1389" s="3"/>
      <c r="F1389" s="251"/>
      <c r="G1389" s="251"/>
      <c r="H1389" s="251"/>
      <c r="I1389" s="251"/>
      <c r="J1389" s="251"/>
      <c r="K1389" s="251"/>
      <c r="L1389" s="251"/>
      <c r="M1389" s="251"/>
      <c r="N1389" s="251"/>
      <c r="O1389" s="251"/>
      <c r="P1389" s="251"/>
      <c r="Q1389" s="251"/>
      <c r="R1389" s="251"/>
      <c r="S1389" s="251"/>
      <c r="T1389" s="251"/>
      <c r="U1389" s="251"/>
      <c r="V1389" s="251"/>
      <c r="W1389" s="251"/>
      <c r="X1389" s="251"/>
      <c r="Y1389" s="251"/>
      <c r="Z1389" s="251"/>
      <c r="AA1389" s="251"/>
      <c r="AB1389" s="251"/>
      <c r="AC1389" s="251"/>
      <c r="AD1389" s="251"/>
      <c r="AE1389" s="251"/>
      <c r="AF1389" s="251"/>
      <c r="AG1389" s="251"/>
      <c r="AH1389" s="251"/>
      <c r="AI1389" s="251"/>
      <c r="AJ1389" s="251"/>
      <c r="AK1389" s="251"/>
      <c r="AL1389" s="251"/>
      <c r="AM1389" s="251"/>
      <c r="AN1389" s="251"/>
      <c r="AO1389" s="251"/>
      <c r="AP1389" s="251"/>
      <c r="AQ1389" s="251"/>
    </row>
    <row r="1390" spans="1:43" ht="15" customHeight="1">
      <c r="A1390" s="3"/>
      <c r="B1390" s="3"/>
      <c r="C1390" s="3"/>
      <c r="D1390" s="3"/>
      <c r="F1390" s="256"/>
      <c r="G1390" s="256"/>
      <c r="H1390" s="256"/>
      <c r="I1390" s="256"/>
      <c r="J1390" s="256"/>
      <c r="K1390" s="256"/>
      <c r="L1390" s="256"/>
      <c r="M1390" s="256"/>
      <c r="N1390" s="256"/>
      <c r="O1390" s="256"/>
      <c r="P1390" s="256"/>
      <c r="Q1390" s="256"/>
      <c r="R1390" s="256"/>
      <c r="S1390" s="256"/>
      <c r="T1390" s="256"/>
      <c r="U1390" s="256"/>
      <c r="V1390" s="256"/>
      <c r="W1390" s="256"/>
      <c r="X1390" s="256"/>
      <c r="Y1390" s="256"/>
      <c r="Z1390" s="256"/>
      <c r="AA1390" s="256"/>
      <c r="AB1390" s="256"/>
      <c r="AC1390" s="256"/>
      <c r="AD1390" s="256"/>
      <c r="AE1390" s="256"/>
      <c r="AF1390" s="256"/>
      <c r="AG1390" s="256"/>
      <c r="AH1390" s="256"/>
      <c r="AI1390" s="256"/>
      <c r="AJ1390" s="256"/>
      <c r="AK1390" s="256"/>
      <c r="AL1390" s="256"/>
      <c r="AM1390" s="256"/>
      <c r="AN1390" s="256"/>
      <c r="AO1390" s="256"/>
      <c r="AP1390" s="256"/>
      <c r="AQ1390" s="256"/>
    </row>
    <row r="1391" spans="1:43" ht="12.75" customHeight="1">
      <c r="A1391" s="3"/>
      <c r="B1391" s="3"/>
      <c r="C1391" s="3"/>
      <c r="D1391" s="3"/>
      <c r="F1391" s="18"/>
      <c r="G1391" s="18"/>
      <c r="H1391" s="18"/>
      <c r="I1391" s="18"/>
      <c r="J1391" s="18"/>
      <c r="K1391" s="18"/>
      <c r="L1391" s="18"/>
      <c r="M1391" s="18"/>
      <c r="N1391" s="18"/>
      <c r="O1391" s="18"/>
      <c r="P1391" s="18"/>
      <c r="Q1391" s="18"/>
      <c r="R1391" s="18"/>
      <c r="S1391" s="18"/>
      <c r="T1391" s="18"/>
      <c r="U1391" s="18"/>
      <c r="V1391" s="18"/>
      <c r="W1391" s="18"/>
      <c r="X1391" s="18"/>
      <c r="Y1391" s="18"/>
      <c r="Z1391" s="18"/>
      <c r="AA1391" s="18"/>
      <c r="AB1391" s="18"/>
      <c r="AC1391" s="18"/>
      <c r="AD1391" s="18"/>
      <c r="AE1391" s="18"/>
      <c r="AF1391" s="18"/>
      <c r="AG1391" s="18"/>
      <c r="AH1391" s="18"/>
      <c r="AI1391" s="18"/>
      <c r="AJ1391" s="18"/>
      <c r="AK1391" s="18"/>
      <c r="AL1391" s="18"/>
      <c r="AM1391" s="18"/>
      <c r="AN1391" s="18"/>
      <c r="AO1391" s="18"/>
      <c r="AP1391" s="18"/>
      <c r="AQ1391" s="18"/>
    </row>
    <row r="1392" spans="1:43">
      <c r="A1392" s="3"/>
      <c r="B1392" s="3"/>
      <c r="C1392" s="3"/>
      <c r="D1392" s="3"/>
      <c r="F1392" s="404" t="s">
        <v>485</v>
      </c>
      <c r="G1392" s="404"/>
      <c r="H1392" s="404"/>
      <c r="I1392" s="404"/>
      <c r="J1392" s="404"/>
      <c r="K1392" s="404"/>
      <c r="L1392" s="404"/>
      <c r="M1392" s="404"/>
      <c r="N1392" s="404"/>
      <c r="O1392" s="404"/>
      <c r="P1392" s="404"/>
      <c r="Q1392" s="404"/>
      <c r="R1392" s="404"/>
      <c r="S1392" s="404"/>
      <c r="T1392" s="404"/>
      <c r="U1392" s="404"/>
      <c r="V1392" s="404"/>
      <c r="W1392" s="404"/>
      <c r="X1392" s="404"/>
      <c r="Y1392" s="404"/>
      <c r="Z1392" s="404"/>
      <c r="AA1392" s="404"/>
      <c r="AB1392" s="404"/>
      <c r="AC1392" s="404"/>
      <c r="AD1392" s="404"/>
      <c r="AE1392" s="404"/>
      <c r="AF1392" s="404"/>
      <c r="AG1392" s="404"/>
      <c r="AH1392" s="404"/>
      <c r="AI1392" s="404"/>
      <c r="AJ1392" s="404"/>
      <c r="AK1392" s="404"/>
      <c r="AL1392" s="404"/>
      <c r="AM1392" s="404"/>
      <c r="AN1392" s="404"/>
      <c r="AO1392" s="404"/>
      <c r="AP1392" s="404"/>
      <c r="AQ1392" s="404"/>
    </row>
    <row r="1393" spans="1:43" ht="12.75" customHeight="1">
      <c r="A1393" s="3"/>
      <c r="B1393" s="3"/>
      <c r="C1393" s="3"/>
      <c r="D1393" s="3"/>
      <c r="F1393" s="251" t="s">
        <v>486</v>
      </c>
      <c r="G1393" s="251"/>
      <c r="H1393" s="251"/>
      <c r="I1393" s="251"/>
      <c r="J1393" s="251"/>
      <c r="K1393" s="251"/>
      <c r="L1393" s="251"/>
      <c r="M1393" s="251"/>
      <c r="N1393" s="251"/>
      <c r="O1393" s="251"/>
      <c r="P1393" s="251"/>
      <c r="Q1393" s="251"/>
      <c r="R1393" s="251"/>
      <c r="S1393" s="251"/>
      <c r="T1393" s="251"/>
      <c r="U1393" s="251"/>
      <c r="V1393" s="251"/>
      <c r="W1393" s="251"/>
      <c r="X1393" s="251"/>
      <c r="Y1393" s="251"/>
      <c r="Z1393" s="251"/>
      <c r="AA1393" s="251"/>
      <c r="AB1393" s="251"/>
      <c r="AC1393" s="251"/>
      <c r="AD1393" s="251"/>
      <c r="AE1393" s="251"/>
      <c r="AF1393" s="251"/>
      <c r="AG1393" s="251"/>
      <c r="AH1393" s="251"/>
      <c r="AI1393" s="251"/>
      <c r="AJ1393" s="251"/>
      <c r="AK1393" s="251"/>
      <c r="AL1393" s="251"/>
      <c r="AM1393" s="251"/>
      <c r="AN1393" s="251"/>
      <c r="AO1393" s="251"/>
      <c r="AP1393" s="251"/>
      <c r="AQ1393" s="251"/>
    </row>
    <row r="1394" spans="1:43">
      <c r="A1394" s="3"/>
      <c r="B1394" s="3"/>
      <c r="C1394" s="3"/>
      <c r="D1394" s="3"/>
      <c r="F1394" s="251"/>
      <c r="G1394" s="251"/>
      <c r="H1394" s="251"/>
      <c r="I1394" s="251"/>
      <c r="J1394" s="251"/>
      <c r="K1394" s="251"/>
      <c r="L1394" s="251"/>
      <c r="M1394" s="251"/>
      <c r="N1394" s="251"/>
      <c r="O1394" s="251"/>
      <c r="P1394" s="251"/>
      <c r="Q1394" s="251"/>
      <c r="R1394" s="251"/>
      <c r="S1394" s="251"/>
      <c r="T1394" s="251"/>
      <c r="U1394" s="251"/>
      <c r="V1394" s="251"/>
      <c r="W1394" s="251"/>
      <c r="X1394" s="251"/>
      <c r="Y1394" s="251"/>
      <c r="Z1394" s="251"/>
      <c r="AA1394" s="251"/>
      <c r="AB1394" s="251"/>
      <c r="AC1394" s="251"/>
      <c r="AD1394" s="251"/>
      <c r="AE1394" s="251"/>
      <c r="AF1394" s="251"/>
      <c r="AG1394" s="251"/>
      <c r="AH1394" s="251"/>
      <c r="AI1394" s="251"/>
      <c r="AJ1394" s="251"/>
      <c r="AK1394" s="251"/>
      <c r="AL1394" s="251"/>
      <c r="AM1394" s="251"/>
      <c r="AN1394" s="251"/>
      <c r="AO1394" s="251"/>
      <c r="AP1394" s="251"/>
      <c r="AQ1394" s="251"/>
    </row>
    <row r="1395" spans="1:43">
      <c r="A1395" s="3"/>
      <c r="B1395" s="3"/>
      <c r="C1395" s="3"/>
      <c r="D1395" s="3"/>
      <c r="F1395" s="251"/>
      <c r="G1395" s="251"/>
      <c r="H1395" s="251"/>
      <c r="I1395" s="251"/>
      <c r="J1395" s="251"/>
      <c r="K1395" s="251"/>
      <c r="L1395" s="251"/>
      <c r="M1395" s="251"/>
      <c r="N1395" s="251"/>
      <c r="O1395" s="251"/>
      <c r="P1395" s="251"/>
      <c r="Q1395" s="251"/>
      <c r="R1395" s="251"/>
      <c r="S1395" s="251"/>
      <c r="T1395" s="251"/>
      <c r="U1395" s="251"/>
      <c r="V1395" s="251"/>
      <c r="W1395" s="251"/>
      <c r="X1395" s="251"/>
      <c r="Y1395" s="251"/>
      <c r="Z1395" s="251"/>
      <c r="AA1395" s="251"/>
      <c r="AB1395" s="251"/>
      <c r="AC1395" s="251"/>
      <c r="AD1395" s="251"/>
      <c r="AE1395" s="251"/>
      <c r="AF1395" s="251"/>
      <c r="AG1395" s="251"/>
      <c r="AH1395" s="251"/>
      <c r="AI1395" s="251"/>
      <c r="AJ1395" s="251"/>
      <c r="AK1395" s="251"/>
      <c r="AL1395" s="251"/>
      <c r="AM1395" s="251"/>
      <c r="AN1395" s="251"/>
      <c r="AO1395" s="251"/>
      <c r="AP1395" s="251"/>
      <c r="AQ1395" s="251"/>
    </row>
    <row r="1396" spans="1:43">
      <c r="A1396" s="3"/>
      <c r="B1396" s="3"/>
      <c r="C1396" s="3"/>
      <c r="D1396" s="3"/>
      <c r="F1396" s="14"/>
      <c r="G1396" s="14"/>
      <c r="H1396" s="14"/>
      <c r="I1396" s="14"/>
      <c r="J1396" s="14"/>
      <c r="K1396" s="14"/>
      <c r="L1396" s="14"/>
      <c r="M1396" s="14"/>
      <c r="N1396" s="14"/>
      <c r="O1396" s="14"/>
      <c r="P1396" s="14"/>
      <c r="Q1396" s="14"/>
      <c r="R1396" s="14"/>
      <c r="S1396" s="14"/>
      <c r="T1396" s="14"/>
      <c r="U1396" s="14"/>
      <c r="V1396" s="14"/>
      <c r="W1396" s="14"/>
      <c r="X1396" s="14"/>
      <c r="Y1396" s="14"/>
      <c r="Z1396" s="14"/>
      <c r="AA1396" s="14"/>
      <c r="AB1396" s="14"/>
      <c r="AC1396" s="14"/>
      <c r="AD1396" s="14"/>
      <c r="AE1396" s="14"/>
      <c r="AF1396" s="14"/>
      <c r="AG1396" s="14"/>
      <c r="AH1396" s="14"/>
      <c r="AI1396" s="14"/>
      <c r="AJ1396" s="14"/>
      <c r="AK1396" s="14"/>
      <c r="AL1396" s="14"/>
      <c r="AM1396" s="14"/>
      <c r="AN1396" s="14"/>
      <c r="AO1396" s="14"/>
      <c r="AP1396" s="14"/>
      <c r="AQ1396" s="14"/>
    </row>
    <row r="1397" spans="1:43">
      <c r="A1397" s="3"/>
      <c r="B1397" s="3"/>
      <c r="C1397" s="3"/>
      <c r="D1397" s="3"/>
    </row>
    <row r="1398" spans="1:43">
      <c r="A1398" s="3"/>
      <c r="B1398" s="3"/>
      <c r="C1398" s="3"/>
      <c r="D1398" s="3"/>
      <c r="F1398" s="334" t="str">
        <f>(MID(F1381,1,2)+1)&amp;"."</f>
        <v>18.</v>
      </c>
      <c r="G1398" s="334"/>
      <c r="H1398" s="243" t="s">
        <v>487</v>
      </c>
      <c r="I1398" s="243"/>
      <c r="J1398" s="243"/>
      <c r="K1398" s="243"/>
      <c r="L1398" s="243"/>
      <c r="M1398" s="243"/>
      <c r="N1398" s="243"/>
      <c r="O1398" s="243"/>
      <c r="P1398" s="243"/>
      <c r="Q1398" s="243"/>
      <c r="R1398" s="243"/>
      <c r="S1398" s="243"/>
      <c r="T1398" s="243"/>
      <c r="U1398" s="243"/>
      <c r="V1398" s="243"/>
      <c r="W1398" s="243"/>
      <c r="X1398" s="243"/>
      <c r="Y1398" s="243"/>
      <c r="Z1398" s="243"/>
      <c r="AA1398" s="243"/>
      <c r="AB1398" s="243"/>
      <c r="AC1398" s="243"/>
      <c r="AD1398" s="243"/>
      <c r="AE1398" s="243"/>
      <c r="AF1398" s="243"/>
      <c r="AG1398" s="243"/>
      <c r="AH1398" s="243"/>
      <c r="AI1398" s="243"/>
      <c r="AJ1398" s="243"/>
      <c r="AK1398" s="243"/>
      <c r="AL1398" s="243"/>
      <c r="AM1398" s="243"/>
      <c r="AN1398" s="243"/>
      <c r="AO1398" s="243"/>
      <c r="AP1398" s="243"/>
      <c r="AQ1398" s="243"/>
    </row>
    <row r="1399" spans="1:43">
      <c r="A1399" s="3"/>
      <c r="B1399" s="3"/>
      <c r="C1399" s="3"/>
      <c r="D1399" s="3"/>
      <c r="F1399" s="32"/>
      <c r="G1399" s="32"/>
      <c r="H1399" s="16"/>
      <c r="I1399" s="16"/>
      <c r="J1399" s="16"/>
      <c r="K1399" s="16"/>
      <c r="L1399" s="16"/>
      <c r="M1399" s="16"/>
      <c r="N1399" s="16"/>
      <c r="O1399" s="16"/>
      <c r="P1399" s="16"/>
      <c r="Q1399" s="16"/>
      <c r="R1399" s="16"/>
      <c r="S1399" s="16"/>
      <c r="T1399" s="16"/>
      <c r="U1399" s="16"/>
      <c r="V1399" s="16"/>
      <c r="W1399" s="16"/>
      <c r="X1399" s="16"/>
      <c r="Y1399" s="16"/>
      <c r="Z1399" s="16"/>
      <c r="AA1399" s="16"/>
      <c r="AB1399" s="16"/>
      <c r="AC1399" s="16"/>
      <c r="AD1399" s="16"/>
      <c r="AE1399" s="16"/>
      <c r="AF1399" s="16"/>
      <c r="AG1399" s="16"/>
      <c r="AH1399" s="16"/>
      <c r="AI1399" s="16"/>
      <c r="AJ1399" s="16"/>
      <c r="AK1399" s="16"/>
      <c r="AL1399" s="16"/>
      <c r="AM1399" s="16"/>
      <c r="AN1399" s="16"/>
      <c r="AO1399" s="16"/>
      <c r="AP1399" s="16"/>
      <c r="AQ1399" s="16"/>
    </row>
    <row r="1400" spans="1:43">
      <c r="A1400" s="3"/>
      <c r="B1400" s="3"/>
      <c r="C1400" s="3"/>
      <c r="D1400" s="3"/>
      <c r="F1400" s="252" t="s">
        <v>488</v>
      </c>
      <c r="G1400" s="252"/>
      <c r="H1400" s="252"/>
      <c r="I1400" s="252"/>
      <c r="J1400" s="252"/>
      <c r="K1400" s="252"/>
      <c r="L1400" s="252"/>
      <c r="M1400" s="252"/>
      <c r="N1400" s="252"/>
      <c r="O1400" s="252"/>
      <c r="P1400" s="252"/>
      <c r="Q1400" s="252"/>
      <c r="R1400" s="252"/>
      <c r="S1400" s="252"/>
      <c r="T1400" s="252"/>
      <c r="U1400" s="252"/>
      <c r="V1400" s="252"/>
      <c r="W1400" s="252"/>
      <c r="X1400" s="252"/>
      <c r="Y1400" s="252"/>
      <c r="Z1400" s="252"/>
      <c r="AA1400" s="252"/>
      <c r="AB1400" s="252"/>
      <c r="AC1400" s="252"/>
      <c r="AD1400" s="252"/>
      <c r="AE1400" s="252"/>
      <c r="AF1400" s="252"/>
      <c r="AG1400" s="252"/>
      <c r="AH1400" s="252"/>
      <c r="AI1400" s="252"/>
      <c r="AJ1400" s="252"/>
      <c r="AK1400" s="252"/>
      <c r="AL1400" s="252"/>
      <c r="AM1400" s="252"/>
      <c r="AN1400" s="252"/>
      <c r="AO1400" s="252"/>
      <c r="AP1400" s="252"/>
      <c r="AQ1400" s="252"/>
    </row>
    <row r="1401" spans="1:43">
      <c r="A1401" s="3"/>
      <c r="B1401" s="3"/>
      <c r="C1401" s="3"/>
      <c r="D1401" s="3"/>
      <c r="F1401" s="252"/>
      <c r="G1401" s="252"/>
      <c r="H1401" s="252"/>
      <c r="I1401" s="252"/>
      <c r="J1401" s="252"/>
      <c r="K1401" s="252"/>
      <c r="L1401" s="252"/>
      <c r="M1401" s="252"/>
      <c r="N1401" s="252"/>
      <c r="O1401" s="252"/>
      <c r="P1401" s="252"/>
      <c r="Q1401" s="252"/>
      <c r="R1401" s="252"/>
      <c r="S1401" s="252"/>
      <c r="T1401" s="252"/>
      <c r="U1401" s="252"/>
      <c r="V1401" s="252"/>
      <c r="W1401" s="252"/>
      <c r="X1401" s="252"/>
      <c r="Y1401" s="252"/>
      <c r="Z1401" s="252"/>
      <c r="AA1401" s="252"/>
      <c r="AB1401" s="252"/>
      <c r="AC1401" s="252"/>
      <c r="AD1401" s="252"/>
      <c r="AE1401" s="252"/>
      <c r="AF1401" s="252"/>
      <c r="AG1401" s="252"/>
      <c r="AH1401" s="252"/>
      <c r="AI1401" s="252"/>
      <c r="AJ1401" s="252"/>
      <c r="AK1401" s="252"/>
      <c r="AL1401" s="252"/>
      <c r="AM1401" s="252"/>
      <c r="AN1401" s="252"/>
      <c r="AO1401" s="252"/>
      <c r="AP1401" s="252"/>
      <c r="AQ1401" s="252"/>
    </row>
    <row r="1402" spans="1:43">
      <c r="A1402" s="3"/>
      <c r="B1402" s="3"/>
      <c r="C1402" s="3"/>
      <c r="D1402" s="3"/>
      <c r="F1402" s="252"/>
      <c r="G1402" s="252"/>
      <c r="H1402" s="252"/>
      <c r="I1402" s="252"/>
      <c r="J1402" s="252"/>
      <c r="K1402" s="252"/>
      <c r="L1402" s="252"/>
      <c r="M1402" s="252"/>
      <c r="N1402" s="252"/>
      <c r="O1402" s="252"/>
      <c r="P1402" s="252"/>
      <c r="Q1402" s="252"/>
      <c r="R1402" s="252"/>
      <c r="S1402" s="252"/>
      <c r="T1402" s="252"/>
      <c r="U1402" s="252"/>
      <c r="V1402" s="252"/>
      <c r="W1402" s="252"/>
      <c r="X1402" s="252"/>
      <c r="Y1402" s="252"/>
      <c r="Z1402" s="252"/>
      <c r="AA1402" s="252"/>
      <c r="AB1402" s="252"/>
      <c r="AC1402" s="252"/>
      <c r="AD1402" s="252"/>
      <c r="AE1402" s="252"/>
      <c r="AF1402" s="252"/>
      <c r="AG1402" s="252"/>
      <c r="AH1402" s="252"/>
      <c r="AI1402" s="252"/>
      <c r="AJ1402" s="252"/>
      <c r="AK1402" s="252"/>
      <c r="AL1402" s="252"/>
      <c r="AM1402" s="252"/>
      <c r="AN1402" s="252"/>
      <c r="AO1402" s="252"/>
      <c r="AP1402" s="252"/>
      <c r="AQ1402" s="252"/>
    </row>
    <row r="1403" spans="1:43">
      <c r="A1403" s="3"/>
      <c r="B1403" s="3"/>
      <c r="C1403" s="3"/>
      <c r="D1403" s="3"/>
      <c r="F1403" s="252"/>
      <c r="G1403" s="252"/>
      <c r="H1403" s="252"/>
      <c r="I1403" s="252"/>
      <c r="J1403" s="252"/>
      <c r="K1403" s="252"/>
      <c r="L1403" s="252"/>
      <c r="M1403" s="252"/>
      <c r="N1403" s="252"/>
      <c r="O1403" s="252"/>
      <c r="P1403" s="252"/>
      <c r="Q1403" s="252"/>
      <c r="R1403" s="252"/>
      <c r="S1403" s="252"/>
      <c r="T1403" s="252"/>
      <c r="U1403" s="252"/>
      <c r="V1403" s="252"/>
      <c r="W1403" s="252"/>
      <c r="X1403" s="252"/>
      <c r="Y1403" s="252"/>
      <c r="Z1403" s="252"/>
      <c r="AA1403" s="252"/>
      <c r="AB1403" s="252"/>
      <c r="AC1403" s="252"/>
      <c r="AD1403" s="252"/>
      <c r="AE1403" s="252"/>
      <c r="AF1403" s="252"/>
      <c r="AG1403" s="252"/>
      <c r="AH1403" s="252"/>
      <c r="AI1403" s="252"/>
      <c r="AJ1403" s="252"/>
      <c r="AK1403" s="252"/>
      <c r="AL1403" s="252"/>
      <c r="AM1403" s="252"/>
      <c r="AN1403" s="252"/>
      <c r="AO1403" s="252"/>
      <c r="AP1403" s="252"/>
      <c r="AQ1403" s="252"/>
    </row>
    <row r="1404" spans="1:43">
      <c r="A1404" s="3"/>
      <c r="B1404" s="3"/>
      <c r="C1404" s="3"/>
      <c r="D1404" s="3"/>
      <c r="F1404" s="252"/>
      <c r="G1404" s="252"/>
      <c r="H1404" s="252"/>
      <c r="I1404" s="252"/>
      <c r="J1404" s="252"/>
      <c r="K1404" s="252"/>
      <c r="L1404" s="252"/>
      <c r="M1404" s="252"/>
      <c r="N1404" s="252"/>
      <c r="O1404" s="252"/>
      <c r="P1404" s="252"/>
      <c r="Q1404" s="252"/>
      <c r="R1404" s="252"/>
      <c r="S1404" s="252"/>
      <c r="T1404" s="252"/>
      <c r="U1404" s="252"/>
      <c r="V1404" s="252"/>
      <c r="W1404" s="252"/>
      <c r="X1404" s="252"/>
      <c r="Y1404" s="252"/>
      <c r="Z1404" s="252"/>
      <c r="AA1404" s="252"/>
      <c r="AB1404" s="252"/>
      <c r="AC1404" s="252"/>
      <c r="AD1404" s="252"/>
      <c r="AE1404" s="252"/>
      <c r="AF1404" s="252"/>
      <c r="AG1404" s="252"/>
      <c r="AH1404" s="252"/>
      <c r="AI1404" s="252"/>
      <c r="AJ1404" s="252"/>
      <c r="AK1404" s="252"/>
      <c r="AL1404" s="252"/>
      <c r="AM1404" s="252"/>
      <c r="AN1404" s="252"/>
      <c r="AO1404" s="252"/>
      <c r="AP1404" s="252"/>
      <c r="AQ1404" s="252"/>
    </row>
    <row r="1405" spans="1:43">
      <c r="A1405" s="3"/>
      <c r="B1405" s="3"/>
      <c r="C1405" s="3"/>
    </row>
    <row r="1406" spans="1:43">
      <c r="A1406" s="3"/>
      <c r="B1406" s="3"/>
      <c r="C1406" s="3"/>
      <c r="F1406" s="405" t="s">
        <v>489</v>
      </c>
      <c r="G1406" s="405"/>
      <c r="H1406" s="405"/>
      <c r="I1406" s="405"/>
      <c r="J1406" s="405"/>
      <c r="K1406" s="405"/>
      <c r="L1406" s="405"/>
      <c r="M1406" s="405"/>
      <c r="N1406" s="405"/>
      <c r="O1406" s="405"/>
      <c r="P1406" s="405"/>
      <c r="Q1406" s="405"/>
      <c r="R1406" s="405"/>
      <c r="S1406" s="405"/>
      <c r="T1406" s="405"/>
      <c r="U1406" s="405"/>
      <c r="V1406" s="405"/>
      <c r="W1406" s="405"/>
      <c r="X1406" s="405"/>
      <c r="Y1406" s="405"/>
      <c r="Z1406" s="405"/>
      <c r="AA1406" s="405"/>
      <c r="AB1406" s="405"/>
      <c r="AC1406" s="405"/>
      <c r="AD1406" s="405"/>
      <c r="AE1406" s="405"/>
      <c r="AF1406" s="405"/>
      <c r="AG1406" s="405"/>
      <c r="AH1406" s="405"/>
      <c r="AI1406" s="405"/>
      <c r="AJ1406" s="405"/>
      <c r="AK1406" s="405"/>
      <c r="AL1406" s="405"/>
      <c r="AM1406" s="405"/>
      <c r="AN1406" s="405"/>
      <c r="AO1406" s="405"/>
      <c r="AP1406" s="405"/>
      <c r="AQ1406" s="405"/>
    </row>
    <row r="1407" spans="1:43">
      <c r="A1407" s="3"/>
      <c r="B1407" s="3"/>
      <c r="C1407" s="3"/>
      <c r="F1407" s="252" t="s">
        <v>490</v>
      </c>
      <c r="G1407" s="252"/>
      <c r="H1407" s="252"/>
      <c r="I1407" s="252"/>
      <c r="J1407" s="252"/>
      <c r="K1407" s="252"/>
      <c r="L1407" s="252"/>
      <c r="M1407" s="252"/>
      <c r="N1407" s="252"/>
      <c r="O1407" s="252"/>
      <c r="P1407" s="252"/>
      <c r="Q1407" s="252"/>
      <c r="R1407" s="252"/>
      <c r="S1407" s="252"/>
      <c r="T1407" s="252"/>
      <c r="U1407" s="252"/>
      <c r="V1407" s="252"/>
      <c r="W1407" s="252"/>
      <c r="X1407" s="252"/>
      <c r="Y1407" s="252"/>
      <c r="Z1407" s="252"/>
      <c r="AA1407" s="252"/>
      <c r="AB1407" s="252"/>
      <c r="AC1407" s="252"/>
      <c r="AD1407" s="252"/>
      <c r="AE1407" s="252"/>
      <c r="AF1407" s="252"/>
      <c r="AG1407" s="252"/>
      <c r="AH1407" s="252"/>
      <c r="AI1407" s="252"/>
      <c r="AJ1407" s="252"/>
      <c r="AK1407" s="252"/>
      <c r="AL1407" s="252"/>
      <c r="AM1407" s="252"/>
      <c r="AN1407" s="252"/>
      <c r="AO1407" s="252"/>
      <c r="AP1407" s="252"/>
      <c r="AQ1407" s="252"/>
    </row>
    <row r="1408" spans="1:43">
      <c r="A1408" s="3"/>
      <c r="B1408" s="3"/>
      <c r="C1408" s="3"/>
      <c r="F1408" s="252"/>
      <c r="G1408" s="252"/>
      <c r="H1408" s="252"/>
      <c r="I1408" s="252"/>
      <c r="J1408" s="252"/>
      <c r="K1408" s="252"/>
      <c r="L1408" s="252"/>
      <c r="M1408" s="252"/>
      <c r="N1408" s="252"/>
      <c r="O1408" s="252"/>
      <c r="P1408" s="252"/>
      <c r="Q1408" s="252"/>
      <c r="R1408" s="252"/>
      <c r="S1408" s="252"/>
      <c r="T1408" s="252"/>
      <c r="U1408" s="252"/>
      <c r="V1408" s="252"/>
      <c r="W1408" s="252"/>
      <c r="X1408" s="252"/>
      <c r="Y1408" s="252"/>
      <c r="Z1408" s="252"/>
      <c r="AA1408" s="252"/>
      <c r="AB1408" s="252"/>
      <c r="AC1408" s="252"/>
      <c r="AD1408" s="252"/>
      <c r="AE1408" s="252"/>
      <c r="AF1408" s="252"/>
      <c r="AG1408" s="252"/>
      <c r="AH1408" s="252"/>
      <c r="AI1408" s="252"/>
      <c r="AJ1408" s="252"/>
      <c r="AK1408" s="252"/>
      <c r="AL1408" s="252"/>
      <c r="AM1408" s="252"/>
      <c r="AN1408" s="252"/>
      <c r="AO1408" s="252"/>
      <c r="AP1408" s="252"/>
      <c r="AQ1408" s="252"/>
    </row>
    <row r="1409" spans="1:43">
      <c r="A1409" s="3"/>
      <c r="B1409" s="3"/>
      <c r="C1409" s="3"/>
      <c r="F1409" s="252"/>
      <c r="G1409" s="252"/>
      <c r="H1409" s="252"/>
      <c r="I1409" s="252"/>
      <c r="J1409" s="252"/>
      <c r="K1409" s="252"/>
      <c r="L1409" s="252"/>
      <c r="M1409" s="252"/>
      <c r="N1409" s="252"/>
      <c r="O1409" s="252"/>
      <c r="P1409" s="252"/>
      <c r="Q1409" s="252"/>
      <c r="R1409" s="252"/>
      <c r="S1409" s="252"/>
      <c r="T1409" s="252"/>
      <c r="U1409" s="252"/>
      <c r="V1409" s="252"/>
      <c r="W1409" s="252"/>
      <c r="X1409" s="252"/>
      <c r="Y1409" s="252"/>
      <c r="Z1409" s="252"/>
      <c r="AA1409" s="252"/>
      <c r="AB1409" s="252"/>
      <c r="AC1409" s="252"/>
      <c r="AD1409" s="252"/>
      <c r="AE1409" s="252"/>
      <c r="AF1409" s="252"/>
      <c r="AG1409" s="252"/>
      <c r="AH1409" s="252"/>
      <c r="AI1409" s="252"/>
      <c r="AJ1409" s="252"/>
      <c r="AK1409" s="252"/>
      <c r="AL1409" s="252"/>
      <c r="AM1409" s="252"/>
      <c r="AN1409" s="252"/>
      <c r="AO1409" s="252"/>
      <c r="AP1409" s="252"/>
      <c r="AQ1409" s="252"/>
    </row>
    <row r="1410" spans="1:43">
      <c r="A1410" s="3"/>
      <c r="B1410" s="3"/>
      <c r="C1410" s="3"/>
      <c r="F1410" s="135"/>
      <c r="G1410" s="135"/>
      <c r="H1410" s="135"/>
      <c r="I1410" s="135"/>
      <c r="J1410" s="135"/>
      <c r="K1410" s="135"/>
      <c r="L1410" s="135"/>
      <c r="M1410" s="135"/>
      <c r="N1410" s="135"/>
      <c r="O1410" s="135"/>
      <c r="P1410" s="135"/>
      <c r="Q1410" s="135"/>
      <c r="R1410" s="135"/>
      <c r="S1410" s="135"/>
      <c r="T1410" s="135"/>
      <c r="U1410" s="135"/>
      <c r="V1410" s="135"/>
      <c r="W1410" s="135"/>
      <c r="X1410" s="135"/>
      <c r="Y1410" s="135"/>
      <c r="Z1410" s="135"/>
      <c r="AA1410" s="135"/>
      <c r="AB1410" s="135"/>
      <c r="AC1410" s="135"/>
      <c r="AD1410" s="135"/>
      <c r="AE1410" s="135"/>
      <c r="AF1410" s="135"/>
      <c r="AG1410" s="135"/>
      <c r="AH1410" s="135"/>
      <c r="AI1410" s="135"/>
      <c r="AJ1410" s="135"/>
      <c r="AK1410" s="135"/>
      <c r="AL1410" s="135"/>
      <c r="AM1410" s="135"/>
      <c r="AN1410" s="135"/>
      <c r="AO1410" s="135"/>
      <c r="AP1410" s="135"/>
      <c r="AQ1410" s="135"/>
    </row>
    <row r="1411" spans="1:43">
      <c r="A1411" s="3"/>
      <c r="B1411" s="3"/>
      <c r="C1411" s="3"/>
      <c r="D1411" s="136"/>
      <c r="F1411" s="252" t="s">
        <v>260</v>
      </c>
      <c r="G1411" s="252"/>
      <c r="H1411" s="252"/>
      <c r="I1411" s="252"/>
      <c r="J1411" s="252"/>
      <c r="K1411" s="252"/>
      <c r="L1411" s="252"/>
      <c r="M1411" s="252"/>
      <c r="N1411" s="252"/>
      <c r="O1411" s="252"/>
      <c r="P1411" s="252"/>
      <c r="Q1411" s="252"/>
      <c r="R1411" s="252"/>
      <c r="S1411" s="252"/>
      <c r="T1411" s="252"/>
      <c r="U1411" s="252"/>
      <c r="V1411" s="252"/>
      <c r="W1411" s="252"/>
      <c r="X1411" s="252"/>
      <c r="Y1411" s="252"/>
      <c r="Z1411" s="252"/>
      <c r="AA1411" s="252"/>
      <c r="AB1411" s="252"/>
      <c r="AC1411" s="252"/>
      <c r="AD1411" s="252"/>
      <c r="AE1411" s="252"/>
      <c r="AF1411" s="252"/>
      <c r="AG1411" s="252"/>
      <c r="AH1411" s="252"/>
      <c r="AI1411" s="252"/>
      <c r="AJ1411" s="252"/>
      <c r="AK1411" s="252"/>
      <c r="AL1411" s="252"/>
      <c r="AM1411" s="252"/>
      <c r="AN1411" s="252"/>
      <c r="AO1411" s="252"/>
      <c r="AP1411" s="252"/>
      <c r="AQ1411" s="252"/>
    </row>
    <row r="1412" spans="1:43">
      <c r="A1412" s="3"/>
      <c r="B1412" s="3"/>
      <c r="C1412" s="3"/>
      <c r="D1412" s="136"/>
      <c r="F1412" s="402"/>
      <c r="G1412" s="402"/>
      <c r="H1412" s="402"/>
      <c r="I1412" s="402"/>
      <c r="J1412" s="402"/>
      <c r="K1412" s="402"/>
      <c r="L1412" s="402"/>
      <c r="M1412" s="402"/>
      <c r="N1412" s="402"/>
      <c r="O1412" s="402"/>
      <c r="P1412" s="402"/>
      <c r="Q1412" s="402"/>
      <c r="R1412" s="402"/>
      <c r="S1412" s="402"/>
      <c r="T1412" s="402"/>
      <c r="U1412" s="402"/>
      <c r="V1412" s="402"/>
      <c r="W1412" s="402"/>
      <c r="X1412" s="402"/>
      <c r="Y1412" s="402"/>
      <c r="Z1412" s="402"/>
      <c r="AA1412" s="402"/>
      <c r="AB1412" s="402"/>
      <c r="AC1412" s="402"/>
      <c r="AD1412" s="402"/>
      <c r="AE1412" s="402"/>
      <c r="AF1412" s="402"/>
      <c r="AG1412" s="402"/>
      <c r="AH1412" s="402"/>
      <c r="AI1412" s="402"/>
      <c r="AJ1412" s="402"/>
      <c r="AK1412" s="402"/>
      <c r="AL1412" s="402"/>
      <c r="AM1412" s="402"/>
      <c r="AN1412" s="402"/>
      <c r="AO1412" s="402"/>
      <c r="AP1412" s="402"/>
      <c r="AQ1412" s="402"/>
    </row>
    <row r="1413" spans="1:43">
      <c r="A1413" s="3"/>
      <c r="B1413" s="3"/>
      <c r="C1413" s="3"/>
      <c r="F1413" s="135"/>
      <c r="G1413" s="135"/>
      <c r="H1413" s="135"/>
      <c r="I1413" s="135"/>
      <c r="J1413" s="135"/>
      <c r="K1413" s="135"/>
      <c r="L1413" s="135"/>
      <c r="M1413" s="135"/>
      <c r="N1413" s="135"/>
      <c r="O1413" s="135"/>
      <c r="P1413" s="135"/>
      <c r="Q1413" s="135"/>
      <c r="R1413" s="135"/>
      <c r="S1413" s="135"/>
      <c r="T1413" s="135"/>
      <c r="U1413" s="135"/>
      <c r="V1413" s="135"/>
      <c r="W1413" s="135"/>
      <c r="X1413" s="135"/>
      <c r="Y1413" s="135"/>
      <c r="Z1413" s="135"/>
      <c r="AA1413" s="135"/>
      <c r="AB1413" s="135"/>
      <c r="AC1413" s="135"/>
      <c r="AD1413" s="135"/>
      <c r="AE1413" s="135"/>
      <c r="AF1413" s="135"/>
      <c r="AG1413" s="135"/>
      <c r="AH1413" s="135"/>
      <c r="AI1413" s="135"/>
      <c r="AJ1413" s="135"/>
      <c r="AK1413" s="135"/>
      <c r="AL1413" s="135"/>
      <c r="AM1413" s="135"/>
      <c r="AN1413" s="135"/>
      <c r="AO1413" s="135"/>
      <c r="AP1413" s="135"/>
      <c r="AQ1413" s="135"/>
    </row>
    <row r="1414" spans="1:43">
      <c r="A1414" s="3"/>
      <c r="B1414" s="3"/>
      <c r="C1414" s="3"/>
      <c r="F1414" s="252" t="s">
        <v>491</v>
      </c>
      <c r="G1414" s="252"/>
      <c r="H1414" s="252"/>
      <c r="I1414" s="252"/>
      <c r="J1414" s="252"/>
      <c r="K1414" s="252"/>
      <c r="L1414" s="252"/>
      <c r="M1414" s="252"/>
      <c r="N1414" s="252"/>
      <c r="O1414" s="252"/>
      <c r="P1414" s="252"/>
      <c r="Q1414" s="252"/>
      <c r="R1414" s="252"/>
      <c r="S1414" s="252"/>
      <c r="T1414" s="252"/>
      <c r="U1414" s="252"/>
      <c r="V1414" s="252"/>
      <c r="W1414" s="252"/>
      <c r="X1414" s="252"/>
      <c r="Y1414" s="252"/>
      <c r="Z1414" s="252"/>
      <c r="AA1414" s="252"/>
      <c r="AB1414" s="252"/>
      <c r="AC1414" s="252"/>
      <c r="AD1414" s="252"/>
      <c r="AE1414" s="252"/>
      <c r="AF1414" s="252"/>
      <c r="AG1414" s="252"/>
      <c r="AH1414" s="252"/>
      <c r="AI1414" s="252"/>
      <c r="AJ1414" s="252"/>
      <c r="AK1414" s="252"/>
      <c r="AL1414" s="252"/>
      <c r="AM1414" s="252"/>
      <c r="AN1414" s="252"/>
      <c r="AO1414" s="252"/>
      <c r="AP1414" s="252"/>
      <c r="AQ1414" s="252"/>
    </row>
    <row r="1415" spans="1:43">
      <c r="A1415" s="3"/>
      <c r="B1415" s="3"/>
      <c r="C1415" s="3"/>
      <c r="D1415" s="3"/>
      <c r="F1415" s="252"/>
      <c r="G1415" s="252"/>
      <c r="H1415" s="252"/>
      <c r="I1415" s="252"/>
      <c r="J1415" s="252"/>
      <c r="K1415" s="252"/>
      <c r="L1415" s="252"/>
      <c r="M1415" s="252"/>
      <c r="N1415" s="252"/>
      <c r="O1415" s="252"/>
      <c r="P1415" s="252"/>
      <c r="Q1415" s="252"/>
      <c r="R1415" s="252"/>
      <c r="S1415" s="252"/>
      <c r="T1415" s="252"/>
      <c r="U1415" s="252"/>
      <c r="V1415" s="252"/>
      <c r="W1415" s="252"/>
      <c r="X1415" s="252"/>
      <c r="Y1415" s="252"/>
      <c r="Z1415" s="252"/>
      <c r="AA1415" s="252"/>
      <c r="AB1415" s="252"/>
      <c r="AC1415" s="252"/>
      <c r="AD1415" s="252"/>
      <c r="AE1415" s="252"/>
      <c r="AF1415" s="252"/>
      <c r="AG1415" s="252"/>
      <c r="AH1415" s="252"/>
      <c r="AI1415" s="252"/>
      <c r="AJ1415" s="252"/>
      <c r="AK1415" s="252"/>
      <c r="AL1415" s="252"/>
      <c r="AM1415" s="252"/>
      <c r="AN1415" s="252"/>
      <c r="AO1415" s="252"/>
      <c r="AP1415" s="252"/>
      <c r="AQ1415" s="252"/>
    </row>
    <row r="1416" spans="1:43">
      <c r="A1416" s="3"/>
      <c r="B1416" s="3"/>
      <c r="C1416" s="3"/>
      <c r="D1416" s="3"/>
      <c r="F1416" s="135"/>
      <c r="G1416" s="135"/>
      <c r="H1416" s="135"/>
      <c r="I1416" s="135"/>
      <c r="J1416" s="135"/>
      <c r="K1416" s="135"/>
      <c r="L1416" s="135"/>
      <c r="M1416" s="135"/>
      <c r="N1416" s="135"/>
      <c r="O1416" s="135"/>
      <c r="P1416" s="135"/>
      <c r="Q1416" s="135"/>
      <c r="R1416" s="135"/>
      <c r="S1416" s="135"/>
      <c r="T1416" s="135"/>
      <c r="U1416" s="135"/>
      <c r="V1416" s="135"/>
      <c r="W1416" s="135"/>
      <c r="X1416" s="135"/>
      <c r="Y1416" s="135"/>
      <c r="Z1416" s="135"/>
      <c r="AA1416" s="135"/>
      <c r="AB1416" s="135"/>
      <c r="AC1416" s="135"/>
      <c r="AD1416" s="135"/>
      <c r="AE1416" s="135"/>
      <c r="AF1416" s="135"/>
      <c r="AG1416" s="135"/>
      <c r="AH1416" s="135"/>
      <c r="AI1416" s="135"/>
      <c r="AJ1416" s="135"/>
      <c r="AK1416" s="135"/>
      <c r="AL1416" s="135"/>
      <c r="AM1416" s="135"/>
      <c r="AN1416" s="135"/>
      <c r="AO1416" s="135"/>
      <c r="AP1416" s="135"/>
      <c r="AQ1416" s="135"/>
    </row>
    <row r="1417" spans="1:43">
      <c r="A1417" s="3"/>
      <c r="B1417" s="3"/>
      <c r="C1417" s="3"/>
      <c r="D1417" s="3"/>
      <c r="F1417" s="252" t="s">
        <v>580</v>
      </c>
      <c r="G1417" s="252"/>
      <c r="H1417" s="252"/>
      <c r="I1417" s="252"/>
      <c r="J1417" s="252"/>
      <c r="K1417" s="252"/>
      <c r="L1417" s="252"/>
      <c r="M1417" s="252"/>
      <c r="N1417" s="252"/>
      <c r="O1417" s="252"/>
      <c r="P1417" s="252"/>
      <c r="Q1417" s="252"/>
      <c r="R1417" s="252"/>
      <c r="S1417" s="252"/>
      <c r="T1417" s="252"/>
      <c r="U1417" s="252"/>
      <c r="V1417" s="252"/>
      <c r="W1417" s="252"/>
      <c r="X1417" s="252"/>
      <c r="Y1417" s="252"/>
      <c r="Z1417" s="252"/>
      <c r="AA1417" s="252"/>
      <c r="AB1417" s="252"/>
      <c r="AC1417" s="252"/>
      <c r="AD1417" s="252"/>
      <c r="AE1417" s="252"/>
      <c r="AF1417" s="252"/>
      <c r="AG1417" s="252"/>
      <c r="AH1417" s="252"/>
      <c r="AI1417" s="252"/>
      <c r="AJ1417" s="252"/>
      <c r="AK1417" s="252"/>
      <c r="AL1417" s="252"/>
      <c r="AM1417" s="252"/>
      <c r="AN1417" s="252"/>
      <c r="AO1417" s="252"/>
      <c r="AP1417" s="252"/>
      <c r="AQ1417" s="252"/>
    </row>
    <row r="1418" spans="1:43">
      <c r="A1418" s="3"/>
      <c r="B1418" s="3"/>
      <c r="C1418" s="3"/>
      <c r="D1418" s="3"/>
      <c r="F1418" s="72"/>
      <c r="G1418" s="72"/>
      <c r="H1418" s="72"/>
      <c r="I1418" s="72"/>
      <c r="J1418" s="72"/>
      <c r="K1418" s="72"/>
      <c r="L1418" s="72"/>
      <c r="M1418" s="72"/>
      <c r="N1418" s="72"/>
      <c r="O1418" s="72"/>
      <c r="P1418" s="72"/>
      <c r="Q1418" s="72"/>
      <c r="R1418" s="72"/>
      <c r="S1418" s="72"/>
      <c r="T1418" s="72"/>
      <c r="U1418" s="72"/>
      <c r="V1418" s="72"/>
      <c r="W1418" s="72"/>
      <c r="X1418" s="72"/>
      <c r="Y1418" s="72"/>
      <c r="Z1418" s="72"/>
      <c r="AA1418" s="72"/>
      <c r="AB1418" s="72"/>
      <c r="AC1418" s="72"/>
      <c r="AD1418" s="72"/>
      <c r="AE1418" s="72"/>
      <c r="AF1418" s="72"/>
      <c r="AG1418" s="72"/>
      <c r="AH1418" s="72"/>
      <c r="AI1418" s="72"/>
      <c r="AJ1418" s="72"/>
      <c r="AK1418" s="72"/>
      <c r="AL1418" s="72"/>
      <c r="AM1418" s="72"/>
      <c r="AN1418" s="72"/>
      <c r="AO1418" s="72"/>
      <c r="AP1418" s="72"/>
      <c r="AQ1418" s="72"/>
    </row>
    <row r="1419" spans="1:43">
      <c r="A1419" s="3"/>
      <c r="B1419" s="3"/>
      <c r="C1419" s="3"/>
      <c r="D1419" s="3"/>
      <c r="F1419" s="72"/>
      <c r="G1419" s="72"/>
      <c r="H1419" s="72"/>
      <c r="I1419" s="72"/>
      <c r="J1419" s="72"/>
      <c r="K1419" s="72"/>
      <c r="L1419" s="72"/>
      <c r="M1419" s="72"/>
      <c r="N1419" s="72"/>
      <c r="O1419" s="72"/>
      <c r="P1419" s="72"/>
      <c r="Q1419" s="72"/>
      <c r="R1419" s="72"/>
      <c r="S1419" s="72"/>
      <c r="T1419" s="72"/>
      <c r="U1419" s="72"/>
      <c r="V1419" s="72"/>
      <c r="W1419" s="72"/>
      <c r="X1419" s="72"/>
      <c r="Y1419" s="72"/>
      <c r="Z1419" s="72"/>
      <c r="AA1419" s="72"/>
      <c r="AB1419" s="72"/>
      <c r="AC1419" s="72"/>
      <c r="AD1419" s="72"/>
      <c r="AE1419" s="72"/>
      <c r="AF1419" s="72"/>
      <c r="AG1419" s="72"/>
      <c r="AH1419" s="72"/>
      <c r="AI1419" s="72"/>
      <c r="AJ1419" s="72"/>
      <c r="AK1419" s="72"/>
      <c r="AL1419" s="72"/>
      <c r="AM1419" s="72"/>
      <c r="AN1419" s="72"/>
      <c r="AO1419" s="72"/>
      <c r="AP1419" s="72"/>
      <c r="AQ1419" s="72"/>
    </row>
    <row r="1420" spans="1:43">
      <c r="A1420" s="3"/>
      <c r="B1420" s="3"/>
      <c r="C1420" s="3"/>
      <c r="D1420" s="3"/>
      <c r="F1420" s="72"/>
      <c r="G1420" s="72"/>
      <c r="H1420" s="72"/>
      <c r="I1420" s="72"/>
      <c r="J1420" s="72"/>
      <c r="K1420" s="72"/>
      <c r="L1420" s="72"/>
      <c r="M1420" s="72"/>
      <c r="N1420" s="72"/>
      <c r="O1420" s="72"/>
      <c r="P1420" s="72"/>
      <c r="Q1420" s="72"/>
      <c r="R1420" s="72"/>
      <c r="S1420" s="72"/>
      <c r="T1420" s="72"/>
      <c r="U1420" s="72"/>
      <c r="V1420" s="72"/>
      <c r="W1420" s="72"/>
      <c r="X1420" s="72"/>
      <c r="Y1420" s="72"/>
      <c r="Z1420" s="72"/>
      <c r="AA1420" s="72"/>
      <c r="AB1420" s="72"/>
      <c r="AC1420" s="72"/>
      <c r="AD1420" s="72"/>
      <c r="AE1420" s="72"/>
      <c r="AF1420" s="72"/>
      <c r="AG1420" s="72"/>
      <c r="AH1420" s="72"/>
      <c r="AI1420" s="72"/>
      <c r="AJ1420" s="72"/>
      <c r="AK1420" s="72"/>
      <c r="AL1420" s="72"/>
      <c r="AM1420" s="72"/>
      <c r="AN1420" s="72"/>
      <c r="AO1420" s="72"/>
      <c r="AP1420" s="72"/>
      <c r="AQ1420" s="72"/>
    </row>
    <row r="1421" spans="1:43">
      <c r="A1421" s="3"/>
      <c r="B1421" s="3"/>
      <c r="C1421" s="3"/>
      <c r="D1421" s="3"/>
      <c r="F1421" s="72"/>
      <c r="G1421" s="72"/>
      <c r="H1421" s="72"/>
      <c r="I1421" s="72"/>
      <c r="J1421" s="72"/>
      <c r="K1421" s="72"/>
      <c r="L1421" s="72"/>
      <c r="M1421" s="72"/>
      <c r="N1421" s="72"/>
      <c r="O1421" s="72"/>
      <c r="P1421" s="72"/>
      <c r="Q1421" s="72"/>
      <c r="R1421" s="72"/>
      <c r="S1421" s="72"/>
      <c r="T1421" s="72"/>
      <c r="U1421" s="72"/>
      <c r="V1421" s="72"/>
      <c r="W1421" s="72"/>
      <c r="X1421" s="72"/>
      <c r="Y1421" s="72"/>
      <c r="Z1421" s="72"/>
      <c r="AA1421" s="72"/>
      <c r="AB1421" s="72"/>
      <c r="AC1421" s="72"/>
      <c r="AD1421" s="72"/>
      <c r="AE1421" s="72"/>
      <c r="AF1421" s="72"/>
      <c r="AG1421" s="72"/>
      <c r="AH1421" s="72"/>
      <c r="AI1421" s="72"/>
      <c r="AJ1421" s="72"/>
      <c r="AK1421" s="72"/>
      <c r="AL1421" s="72"/>
      <c r="AM1421" s="72"/>
      <c r="AN1421" s="72"/>
      <c r="AO1421" s="72"/>
      <c r="AP1421" s="72"/>
      <c r="AQ1421" s="72"/>
    </row>
    <row r="1422" spans="1:43">
      <c r="A1422" s="3"/>
      <c r="B1422" s="3"/>
      <c r="C1422" s="3"/>
      <c r="D1422" s="3"/>
      <c r="F1422" s="72"/>
      <c r="G1422" s="72"/>
      <c r="H1422" s="72"/>
      <c r="I1422" s="72"/>
      <c r="J1422" s="72"/>
      <c r="K1422" s="72"/>
      <c r="L1422" s="72"/>
      <c r="M1422" s="72"/>
      <c r="N1422" s="72"/>
      <c r="O1422" s="72"/>
      <c r="P1422" s="72"/>
      <c r="Q1422" s="72"/>
      <c r="R1422" s="72"/>
      <c r="S1422" s="72"/>
      <c r="T1422" s="72"/>
      <c r="U1422" s="72"/>
      <c r="V1422" s="72"/>
      <c r="W1422" s="72"/>
      <c r="X1422" s="72"/>
      <c r="Y1422" s="72"/>
      <c r="Z1422" s="72"/>
      <c r="AA1422" s="72"/>
      <c r="AB1422" s="72"/>
      <c r="AC1422" s="72"/>
      <c r="AD1422" s="72"/>
      <c r="AE1422" s="72"/>
      <c r="AF1422" s="72"/>
      <c r="AG1422" s="72"/>
      <c r="AH1422" s="72"/>
      <c r="AI1422" s="72"/>
      <c r="AJ1422" s="72"/>
      <c r="AK1422" s="72"/>
      <c r="AL1422" s="72"/>
      <c r="AM1422" s="72"/>
      <c r="AN1422" s="72"/>
      <c r="AO1422" s="72"/>
      <c r="AP1422" s="72"/>
      <c r="AQ1422" s="72"/>
    </row>
    <row r="1423" spans="1:43">
      <c r="A1423" s="3"/>
      <c r="B1423" s="3"/>
      <c r="C1423" s="3"/>
      <c r="D1423" s="3"/>
      <c r="F1423" s="135"/>
      <c r="G1423" s="135"/>
      <c r="H1423" s="135"/>
      <c r="I1423" s="135"/>
      <c r="J1423" s="135"/>
      <c r="K1423" s="135"/>
      <c r="L1423" s="135"/>
      <c r="M1423" s="135"/>
      <c r="N1423" s="135"/>
      <c r="O1423" s="135"/>
      <c r="P1423" s="135"/>
      <c r="Q1423" s="135"/>
      <c r="R1423" s="135"/>
      <c r="S1423" s="135"/>
      <c r="T1423" s="135"/>
      <c r="U1423" s="135"/>
      <c r="V1423" s="135"/>
      <c r="W1423" s="135"/>
      <c r="X1423" s="135"/>
      <c r="Y1423" s="135"/>
      <c r="Z1423" s="135"/>
      <c r="AA1423" s="135"/>
      <c r="AB1423" s="135"/>
      <c r="AC1423" s="135"/>
      <c r="AD1423" s="135"/>
      <c r="AE1423" s="135"/>
      <c r="AF1423" s="135"/>
      <c r="AG1423" s="135"/>
      <c r="AH1423" s="135"/>
      <c r="AI1423" s="135"/>
      <c r="AJ1423" s="135"/>
      <c r="AK1423" s="135"/>
      <c r="AL1423" s="135"/>
      <c r="AM1423" s="135"/>
      <c r="AN1423" s="135"/>
      <c r="AO1423" s="135"/>
      <c r="AP1423" s="135"/>
      <c r="AQ1423" s="135"/>
    </row>
    <row r="1424" spans="1:43">
      <c r="A1424" s="3"/>
      <c r="B1424" s="3"/>
      <c r="C1424" s="3"/>
      <c r="D1424" s="3"/>
      <c r="E1424" s="11"/>
      <c r="F1424" s="11"/>
      <c r="G1424" s="11"/>
      <c r="H1424" s="11"/>
      <c r="I1424" s="11"/>
      <c r="J1424" s="11"/>
      <c r="K1424" s="11"/>
      <c r="L1424" s="11"/>
      <c r="M1424" s="11"/>
      <c r="N1424" s="11"/>
      <c r="O1424" s="11"/>
      <c r="P1424" s="11"/>
      <c r="Q1424" s="11"/>
      <c r="R1424" s="11"/>
      <c r="S1424" s="11"/>
      <c r="T1424" s="11"/>
      <c r="U1424" s="11"/>
      <c r="V1424" s="11"/>
      <c r="W1424" s="11"/>
      <c r="X1424" s="11"/>
      <c r="Y1424" s="11"/>
      <c r="Z1424" s="11"/>
      <c r="AA1424" s="11"/>
      <c r="AB1424" s="11"/>
      <c r="AC1424" s="11"/>
      <c r="AD1424" s="11"/>
      <c r="AE1424" s="11"/>
      <c r="AF1424" s="11"/>
      <c r="AG1424" s="11"/>
      <c r="AH1424" s="11"/>
      <c r="AI1424" s="11"/>
      <c r="AJ1424" s="11"/>
      <c r="AK1424" s="11"/>
      <c r="AL1424" s="11"/>
      <c r="AM1424" s="12" t="s">
        <v>25</v>
      </c>
      <c r="AN1424" s="246">
        <v>19</v>
      </c>
      <c r="AO1424" s="246"/>
      <c r="AP1424" s="12" t="s">
        <v>25</v>
      </c>
      <c r="AQ1424" s="13"/>
    </row>
    <row r="1425" spans="1:43">
      <c r="A1425" s="3"/>
      <c r="B1425" s="3"/>
      <c r="C1425" s="3"/>
      <c r="D1425" s="3"/>
      <c r="F1425" s="135"/>
      <c r="G1425" s="135"/>
      <c r="H1425" s="135"/>
      <c r="I1425" s="135"/>
      <c r="J1425" s="135"/>
      <c r="K1425" s="135"/>
      <c r="L1425" s="135"/>
      <c r="M1425" s="135"/>
      <c r="N1425" s="135"/>
      <c r="O1425" s="135"/>
      <c r="P1425" s="135"/>
      <c r="Q1425" s="135"/>
      <c r="R1425" s="135"/>
      <c r="S1425" s="135"/>
      <c r="T1425" s="135"/>
      <c r="U1425" s="135"/>
      <c r="V1425" s="135"/>
      <c r="W1425" s="135"/>
      <c r="X1425" s="135"/>
      <c r="Y1425" s="135"/>
      <c r="Z1425" s="135"/>
      <c r="AA1425" s="135"/>
      <c r="AB1425" s="135"/>
      <c r="AC1425" s="135"/>
      <c r="AD1425" s="135"/>
      <c r="AE1425" s="135"/>
      <c r="AF1425" s="135"/>
      <c r="AG1425" s="135"/>
      <c r="AH1425" s="135"/>
      <c r="AI1425" s="135"/>
      <c r="AJ1425" s="135"/>
      <c r="AK1425" s="135"/>
      <c r="AL1425" s="135"/>
      <c r="AM1425" s="135"/>
      <c r="AN1425" s="135"/>
      <c r="AO1425" s="135"/>
      <c r="AP1425" s="135"/>
      <c r="AQ1425" s="135"/>
    </row>
    <row r="1426" spans="1:43">
      <c r="A1426" s="3"/>
      <c r="B1426" s="3"/>
      <c r="C1426" s="3"/>
      <c r="D1426" s="3"/>
      <c r="F1426" s="135"/>
      <c r="G1426" s="135"/>
      <c r="H1426" s="135"/>
      <c r="I1426" s="135"/>
      <c r="J1426" s="135"/>
      <c r="K1426" s="135"/>
      <c r="L1426" s="135"/>
      <c r="M1426" s="135"/>
      <c r="N1426" s="135"/>
      <c r="O1426" s="135"/>
      <c r="P1426" s="135"/>
      <c r="Q1426" s="135"/>
      <c r="R1426" s="135"/>
      <c r="S1426" s="135"/>
      <c r="T1426" s="135"/>
      <c r="U1426" s="135"/>
      <c r="V1426" s="135"/>
      <c r="W1426" s="135"/>
      <c r="X1426" s="135"/>
      <c r="Y1426" s="135"/>
      <c r="Z1426" s="135"/>
      <c r="AA1426" s="135"/>
      <c r="AB1426" s="135"/>
      <c r="AC1426" s="135"/>
      <c r="AD1426" s="135"/>
      <c r="AE1426" s="135"/>
      <c r="AF1426" s="135"/>
      <c r="AG1426" s="135"/>
      <c r="AH1426" s="135"/>
      <c r="AI1426" s="135"/>
      <c r="AJ1426" s="135"/>
      <c r="AK1426" s="135"/>
      <c r="AL1426" s="135"/>
      <c r="AM1426" s="135"/>
      <c r="AN1426" s="135"/>
      <c r="AO1426" s="135"/>
      <c r="AP1426" s="135"/>
      <c r="AQ1426" s="135"/>
    </row>
    <row r="1427" spans="1:43">
      <c r="A1427" s="3"/>
      <c r="B1427" s="3"/>
      <c r="C1427" s="3"/>
      <c r="D1427" s="3"/>
    </row>
    <row r="1428" spans="1:43">
      <c r="A1428" s="3"/>
      <c r="B1428" s="3"/>
      <c r="C1428" s="3"/>
      <c r="D1428" s="3"/>
      <c r="E1428" s="261" t="str">
        <f>UPPER($Y$28)</f>
        <v>ПТ ЛОМБАРД "МЕРКУРІЙ"</v>
      </c>
      <c r="F1428" s="261"/>
      <c r="G1428" s="261"/>
      <c r="H1428" s="261"/>
      <c r="I1428" s="261"/>
      <c r="J1428" s="261"/>
      <c r="K1428" s="261"/>
      <c r="L1428" s="261"/>
      <c r="M1428" s="261"/>
      <c r="N1428" s="261"/>
      <c r="O1428" s="261"/>
      <c r="P1428" s="261"/>
      <c r="Q1428" s="261"/>
      <c r="R1428" s="261"/>
      <c r="S1428" s="261"/>
      <c r="T1428" s="261"/>
      <c r="U1428" s="261"/>
      <c r="V1428" s="261"/>
      <c r="W1428" s="261"/>
      <c r="X1428" s="261"/>
      <c r="Y1428" s="261"/>
      <c r="Z1428" s="261"/>
      <c r="AA1428" s="261"/>
      <c r="AB1428" s="261"/>
      <c r="AC1428" s="261"/>
      <c r="AD1428" s="261"/>
      <c r="AE1428" s="261"/>
      <c r="AF1428" s="261"/>
      <c r="AG1428" s="261"/>
      <c r="AH1428" s="261"/>
      <c r="AI1428" s="261"/>
      <c r="AJ1428" s="261"/>
      <c r="AK1428" s="261"/>
      <c r="AL1428" s="261"/>
      <c r="AM1428" s="261"/>
      <c r="AN1428" s="261"/>
      <c r="AO1428" s="261"/>
      <c r="AP1428" s="261"/>
      <c r="AQ1428" s="261"/>
    </row>
    <row r="1429" spans="1:43">
      <c r="A1429" s="3"/>
      <c r="B1429" s="3"/>
      <c r="C1429" s="3"/>
      <c r="D1429" s="3"/>
      <c r="E1429" s="240" t="s">
        <v>147</v>
      </c>
      <c r="F1429" s="240"/>
      <c r="G1429" s="240"/>
      <c r="H1429" s="240"/>
      <c r="I1429" s="240"/>
      <c r="J1429" s="240"/>
      <c r="K1429" s="240"/>
      <c r="L1429" s="240"/>
      <c r="M1429" s="240"/>
      <c r="N1429" s="240"/>
      <c r="O1429" s="240"/>
      <c r="P1429" s="240"/>
      <c r="Q1429" s="240"/>
      <c r="R1429" s="240"/>
      <c r="S1429" s="240"/>
      <c r="T1429" s="240"/>
      <c r="U1429" s="240"/>
      <c r="V1429" s="240"/>
      <c r="W1429" s="240"/>
      <c r="X1429" s="240"/>
      <c r="Y1429" s="240"/>
      <c r="Z1429" s="240"/>
      <c r="AA1429" s="240"/>
      <c r="AB1429" s="240"/>
      <c r="AC1429" s="240"/>
      <c r="AD1429" s="240"/>
      <c r="AE1429" s="240"/>
      <c r="AF1429" s="240"/>
      <c r="AG1429" s="240"/>
      <c r="AH1429" s="240"/>
      <c r="AI1429" s="240"/>
      <c r="AJ1429" s="240"/>
      <c r="AK1429" s="240"/>
      <c r="AL1429" s="240"/>
      <c r="AM1429" s="240"/>
      <c r="AN1429" s="240"/>
      <c r="AO1429" s="240"/>
      <c r="AP1429" s="240"/>
      <c r="AQ1429" s="240"/>
    </row>
    <row r="1430" spans="1:43">
      <c r="A1430" s="3"/>
      <c r="B1430" s="3"/>
      <c r="C1430" s="3"/>
      <c r="D1430" s="3"/>
      <c r="E1430" s="240" t="str">
        <f>$E$277</f>
        <v>ЗА РІК, ЩО ЗАКІНЧИВСЯ 31 ГРУДНЯ 2018 РОКУ</v>
      </c>
      <c r="F1430" s="240"/>
      <c r="G1430" s="240"/>
      <c r="H1430" s="240"/>
      <c r="I1430" s="240"/>
      <c r="J1430" s="240"/>
      <c r="K1430" s="240"/>
      <c r="L1430" s="240"/>
      <c r="M1430" s="240"/>
      <c r="N1430" s="240"/>
      <c r="O1430" s="240"/>
      <c r="P1430" s="240"/>
      <c r="Q1430" s="240"/>
      <c r="R1430" s="240"/>
      <c r="S1430" s="240"/>
      <c r="T1430" s="240"/>
      <c r="U1430" s="240"/>
      <c r="V1430" s="240"/>
      <c r="W1430" s="240"/>
      <c r="X1430" s="240"/>
      <c r="Y1430" s="240"/>
      <c r="Z1430" s="240"/>
      <c r="AA1430" s="240"/>
      <c r="AB1430" s="240"/>
      <c r="AC1430" s="240"/>
      <c r="AD1430" s="240"/>
      <c r="AE1430" s="240"/>
      <c r="AF1430" s="240"/>
      <c r="AG1430" s="240"/>
      <c r="AH1430" s="240"/>
      <c r="AI1430" s="240"/>
      <c r="AJ1430" s="240"/>
      <c r="AK1430" s="240"/>
      <c r="AL1430" s="240"/>
      <c r="AM1430" s="240"/>
      <c r="AN1430" s="240"/>
      <c r="AO1430" s="240"/>
      <c r="AP1430" s="240"/>
      <c r="AQ1430" s="240"/>
    </row>
    <row r="1431" spans="1:43">
      <c r="A1431" s="3"/>
      <c r="B1431" s="3"/>
      <c r="C1431" s="3"/>
      <c r="D1431" s="3"/>
      <c r="E1431" s="258" t="str">
        <f>$E$210</f>
        <v>(в тисячах гривень, якщо не вказано інше)</v>
      </c>
      <c r="F1431" s="258"/>
      <c r="G1431" s="258"/>
      <c r="H1431" s="258"/>
      <c r="I1431" s="258"/>
      <c r="J1431" s="258"/>
      <c r="K1431" s="258"/>
      <c r="L1431" s="258"/>
      <c r="M1431" s="258"/>
      <c r="N1431" s="258"/>
      <c r="O1431" s="258"/>
      <c r="P1431" s="258"/>
      <c r="Q1431" s="258"/>
      <c r="R1431" s="258"/>
      <c r="S1431" s="258"/>
      <c r="T1431" s="258"/>
      <c r="U1431" s="258"/>
      <c r="V1431" s="258"/>
      <c r="W1431" s="258"/>
      <c r="X1431" s="258"/>
      <c r="Y1431" s="258"/>
      <c r="Z1431" s="258"/>
      <c r="AA1431" s="258"/>
      <c r="AB1431" s="258"/>
      <c r="AC1431" s="258"/>
      <c r="AD1431" s="258"/>
      <c r="AE1431" s="258"/>
      <c r="AF1431" s="258"/>
      <c r="AG1431" s="258"/>
      <c r="AH1431" s="258"/>
      <c r="AI1431" s="258"/>
      <c r="AJ1431" s="258"/>
      <c r="AK1431" s="258"/>
      <c r="AL1431" s="258"/>
      <c r="AM1431" s="258"/>
      <c r="AN1431" s="258"/>
      <c r="AO1431" s="258"/>
      <c r="AP1431" s="258"/>
      <c r="AQ1431" s="258"/>
    </row>
    <row r="1432" spans="1:43">
      <c r="A1432" s="3"/>
      <c r="B1432" s="3"/>
      <c r="C1432" s="3"/>
      <c r="D1432" s="3"/>
      <c r="F1432" s="135"/>
      <c r="G1432" s="135"/>
      <c r="H1432" s="135"/>
      <c r="I1432" s="135"/>
      <c r="J1432" s="135"/>
      <c r="K1432" s="135"/>
      <c r="L1432" s="135"/>
      <c r="M1432" s="135"/>
      <c r="N1432" s="135"/>
      <c r="O1432" s="135"/>
      <c r="P1432" s="135"/>
      <c r="Q1432" s="135"/>
      <c r="R1432" s="135"/>
      <c r="S1432" s="135"/>
      <c r="T1432" s="135"/>
      <c r="U1432" s="135"/>
      <c r="V1432" s="135"/>
      <c r="W1432" s="135"/>
      <c r="X1432" s="135"/>
      <c r="Y1432" s="135"/>
      <c r="Z1432" s="135"/>
      <c r="AA1432" s="135"/>
      <c r="AB1432" s="135"/>
      <c r="AC1432" s="135"/>
      <c r="AD1432" s="135"/>
      <c r="AE1432" s="135"/>
      <c r="AF1432" s="135"/>
      <c r="AG1432" s="135"/>
      <c r="AH1432" s="135"/>
      <c r="AI1432" s="135"/>
      <c r="AJ1432" s="135"/>
      <c r="AK1432" s="135"/>
      <c r="AL1432" s="135"/>
      <c r="AM1432" s="135"/>
      <c r="AN1432" s="135"/>
      <c r="AO1432" s="135"/>
      <c r="AP1432" s="135"/>
      <c r="AQ1432" s="135"/>
    </row>
    <row r="1433" spans="1:43">
      <c r="A1433" s="3"/>
      <c r="B1433" s="3"/>
      <c r="C1433" s="3"/>
      <c r="D1433" s="3"/>
      <c r="F1433" s="334" t="str">
        <f>F1398</f>
        <v>18.</v>
      </c>
      <c r="G1433" s="334"/>
      <c r="H1433" s="243" t="str">
        <f>$H$1398&amp;" (ПРОДОВЖЕННЯ)"</f>
        <v>ПОЛІТИКА УПРАВЛІННЯ ФІНАНСОВИМИ РИЗИКАМИ (ПРОДОВЖЕННЯ)</v>
      </c>
      <c r="I1433" s="243"/>
      <c r="J1433" s="243"/>
      <c r="K1433" s="243"/>
      <c r="L1433" s="243"/>
      <c r="M1433" s="243"/>
      <c r="N1433" s="243"/>
      <c r="O1433" s="243"/>
      <c r="P1433" s="243"/>
      <c r="Q1433" s="243"/>
      <c r="R1433" s="243"/>
      <c r="S1433" s="243"/>
      <c r="T1433" s="243"/>
      <c r="U1433" s="243"/>
      <c r="V1433" s="243"/>
      <c r="W1433" s="243"/>
      <c r="X1433" s="243"/>
      <c r="Y1433" s="243"/>
      <c r="Z1433" s="243"/>
      <c r="AA1433" s="243"/>
      <c r="AB1433" s="243"/>
      <c r="AC1433" s="243"/>
      <c r="AD1433" s="243"/>
      <c r="AE1433" s="243"/>
      <c r="AF1433" s="243"/>
      <c r="AG1433" s="243"/>
      <c r="AH1433" s="243"/>
      <c r="AI1433" s="243"/>
      <c r="AJ1433" s="243"/>
      <c r="AK1433" s="243"/>
      <c r="AL1433" s="243"/>
      <c r="AM1433" s="243"/>
      <c r="AN1433" s="243"/>
      <c r="AO1433" s="243"/>
      <c r="AP1433" s="243"/>
      <c r="AQ1433" s="243"/>
    </row>
    <row r="1434" spans="1:43">
      <c r="A1434" s="3"/>
      <c r="B1434" s="3"/>
      <c r="C1434" s="3"/>
      <c r="D1434" s="3"/>
      <c r="F1434" s="135"/>
      <c r="G1434" s="135"/>
      <c r="H1434" s="135"/>
      <c r="I1434" s="135"/>
      <c r="J1434" s="135"/>
      <c r="K1434" s="135"/>
      <c r="L1434" s="135"/>
      <c r="M1434" s="135"/>
      <c r="N1434" s="135"/>
      <c r="O1434" s="135"/>
      <c r="P1434" s="135"/>
      <c r="Q1434" s="135"/>
      <c r="R1434" s="135"/>
      <c r="S1434" s="135"/>
      <c r="T1434" s="135"/>
      <c r="U1434" s="135"/>
      <c r="V1434" s="135"/>
      <c r="W1434" s="135"/>
      <c r="X1434" s="135"/>
      <c r="Y1434" s="135"/>
      <c r="Z1434" s="135"/>
      <c r="AA1434" s="135"/>
      <c r="AB1434" s="135"/>
      <c r="AC1434" s="135"/>
      <c r="AD1434" s="135"/>
      <c r="AE1434" s="135"/>
      <c r="AF1434" s="135"/>
      <c r="AG1434" s="135"/>
      <c r="AH1434" s="135"/>
      <c r="AI1434" s="135"/>
      <c r="AJ1434" s="135"/>
      <c r="AK1434" s="135"/>
      <c r="AL1434" s="135"/>
      <c r="AM1434" s="135"/>
      <c r="AN1434" s="135"/>
      <c r="AO1434" s="135"/>
      <c r="AP1434" s="135"/>
      <c r="AQ1434" s="135"/>
    </row>
    <row r="1435" spans="1:43">
      <c r="F1435" s="405" t="s">
        <v>492</v>
      </c>
      <c r="G1435" s="405"/>
      <c r="H1435" s="405"/>
      <c r="I1435" s="405"/>
      <c r="J1435" s="405"/>
      <c r="K1435" s="405"/>
      <c r="L1435" s="405"/>
      <c r="M1435" s="405"/>
      <c r="N1435" s="405"/>
      <c r="O1435" s="405"/>
      <c r="P1435" s="405"/>
      <c r="Q1435" s="405"/>
      <c r="R1435" s="405"/>
      <c r="S1435" s="405"/>
      <c r="T1435" s="405"/>
      <c r="U1435" s="405"/>
      <c r="V1435" s="405"/>
      <c r="W1435" s="405"/>
      <c r="X1435" s="405"/>
      <c r="Y1435" s="405"/>
      <c r="Z1435" s="405"/>
      <c r="AA1435" s="405"/>
      <c r="AB1435" s="405"/>
      <c r="AC1435" s="405"/>
      <c r="AD1435" s="405"/>
      <c r="AE1435" s="405"/>
      <c r="AF1435" s="405"/>
      <c r="AG1435" s="405"/>
      <c r="AH1435" s="405"/>
      <c r="AI1435" s="405"/>
      <c r="AJ1435" s="405"/>
      <c r="AK1435" s="405"/>
      <c r="AL1435" s="405"/>
      <c r="AM1435" s="405"/>
      <c r="AN1435" s="405"/>
      <c r="AO1435" s="405"/>
      <c r="AP1435" s="405"/>
      <c r="AQ1435" s="405"/>
    </row>
    <row r="1436" spans="1:43">
      <c r="A1436" s="3"/>
      <c r="B1436" s="58"/>
      <c r="C1436" s="58"/>
      <c r="D1436" s="58"/>
      <c r="F1436" s="72"/>
      <c r="G1436" s="72"/>
      <c r="H1436" s="72"/>
      <c r="I1436" s="72"/>
      <c r="J1436" s="72"/>
      <c r="K1436" s="72"/>
      <c r="L1436" s="72"/>
      <c r="M1436" s="72"/>
      <c r="N1436" s="72"/>
      <c r="O1436" s="72"/>
      <c r="P1436" s="72"/>
      <c r="Q1436" s="72"/>
      <c r="R1436" s="72"/>
      <c r="S1436" s="72"/>
      <c r="T1436" s="72"/>
      <c r="U1436" s="72"/>
      <c r="V1436" s="72"/>
      <c r="W1436" s="72"/>
      <c r="X1436" s="72"/>
      <c r="Y1436" s="72"/>
      <c r="Z1436" s="72"/>
      <c r="AA1436" s="72"/>
      <c r="AB1436" s="72"/>
      <c r="AC1436" s="72"/>
      <c r="AD1436" s="72"/>
      <c r="AE1436" s="72"/>
      <c r="AF1436" s="72"/>
      <c r="AG1436" s="72"/>
      <c r="AH1436" s="72"/>
      <c r="AI1436" s="72"/>
      <c r="AJ1436" s="72"/>
      <c r="AK1436" s="72"/>
      <c r="AL1436" s="72"/>
      <c r="AM1436" s="72"/>
      <c r="AN1436" s="72"/>
      <c r="AO1436" s="72"/>
      <c r="AP1436" s="72"/>
      <c r="AQ1436" s="72"/>
    </row>
    <row r="1437" spans="1:43">
      <c r="A1437" s="3"/>
      <c r="B1437" s="58"/>
      <c r="C1437" s="58"/>
      <c r="D1437" s="58"/>
      <c r="AA1437" s="247" t="str">
        <f>AA212</f>
        <v>31 грудня 
2018  року</v>
      </c>
      <c r="AB1437" s="247"/>
      <c r="AC1437" s="247"/>
      <c r="AD1437" s="247"/>
      <c r="AE1437" s="247"/>
      <c r="AF1437" s="14"/>
      <c r="AG1437" s="247" t="str">
        <f>AG212</f>
        <v>31 грудня 
2017 року</v>
      </c>
      <c r="AH1437" s="247"/>
      <c r="AI1437" s="247"/>
      <c r="AJ1437" s="247"/>
      <c r="AK1437" s="247"/>
      <c r="AM1437" s="247" t="str">
        <f>AM212</f>
        <v>31 грудня
2016 року</v>
      </c>
      <c r="AN1437" s="247"/>
      <c r="AO1437" s="247"/>
      <c r="AP1437" s="247"/>
      <c r="AQ1437" s="247"/>
    </row>
    <row r="1438" spans="1:43">
      <c r="A1438" s="3"/>
      <c r="B1438" s="58"/>
      <c r="C1438" s="58"/>
      <c r="D1438" s="58"/>
      <c r="AA1438" s="248"/>
      <c r="AB1438" s="248"/>
      <c r="AC1438" s="248"/>
      <c r="AD1438" s="248"/>
      <c r="AE1438" s="248"/>
      <c r="AF1438" s="14"/>
      <c r="AG1438" s="248"/>
      <c r="AH1438" s="248"/>
      <c r="AI1438" s="248"/>
      <c r="AJ1438" s="248"/>
      <c r="AK1438" s="248"/>
      <c r="AM1438" s="248"/>
      <c r="AN1438" s="248"/>
      <c r="AO1438" s="248"/>
      <c r="AP1438" s="248"/>
      <c r="AQ1438" s="248"/>
    </row>
    <row r="1439" spans="1:43">
      <c r="A1439" s="3"/>
      <c r="B1439" s="58"/>
      <c r="C1439" s="58"/>
      <c r="D1439" s="58"/>
      <c r="F1439" s="215" t="s">
        <v>493</v>
      </c>
      <c r="G1439" s="215"/>
      <c r="H1439" s="215"/>
      <c r="I1439" s="215"/>
      <c r="J1439" s="215"/>
      <c r="K1439" s="215"/>
      <c r="L1439" s="215"/>
      <c r="M1439" s="215"/>
      <c r="N1439" s="215"/>
      <c r="O1439" s="215"/>
      <c r="P1439" s="215"/>
      <c r="Q1439" s="215"/>
      <c r="R1439" s="215"/>
      <c r="S1439" s="215"/>
      <c r="T1439" s="215"/>
      <c r="U1439" s="215"/>
      <c r="V1439" s="215"/>
      <c r="W1439" s="215"/>
      <c r="X1439" s="215"/>
      <c r="AA1439" s="220"/>
      <c r="AB1439" s="220"/>
      <c r="AC1439" s="220"/>
      <c r="AD1439" s="220"/>
      <c r="AE1439" s="220"/>
      <c r="AF1439" s="14"/>
      <c r="AG1439" s="220"/>
      <c r="AH1439" s="220"/>
      <c r="AI1439" s="220"/>
      <c r="AJ1439" s="220"/>
      <c r="AK1439" s="220"/>
      <c r="AM1439" s="220"/>
      <c r="AN1439" s="220"/>
      <c r="AO1439" s="220"/>
      <c r="AP1439" s="220"/>
      <c r="AQ1439" s="220"/>
    </row>
    <row r="1440" spans="1:43">
      <c r="A1440" s="3"/>
      <c r="B1440" s="58"/>
      <c r="C1440" s="58"/>
      <c r="D1440" s="58"/>
      <c r="F1440" s="243" t="s">
        <v>494</v>
      </c>
      <c r="G1440" s="243"/>
      <c r="H1440" s="243"/>
      <c r="I1440" s="243"/>
      <c r="J1440" s="243"/>
      <c r="K1440" s="243"/>
      <c r="L1440" s="243"/>
      <c r="M1440" s="243"/>
      <c r="N1440" s="243"/>
      <c r="O1440" s="243"/>
      <c r="P1440" s="243"/>
      <c r="Q1440" s="243"/>
      <c r="R1440" s="243"/>
      <c r="S1440" s="243"/>
      <c r="T1440" s="243"/>
      <c r="U1440" s="243"/>
      <c r="V1440" s="243"/>
      <c r="W1440" s="243"/>
      <c r="X1440" s="243"/>
      <c r="AA1440" s="213">
        <f>SUBTOTAL(9,AA1439:AE1439)</f>
        <v>0</v>
      </c>
      <c r="AB1440" s="213"/>
      <c r="AC1440" s="213"/>
      <c r="AD1440" s="213"/>
      <c r="AE1440" s="213"/>
      <c r="AG1440" s="213">
        <f>SUBTOTAL(9,AG1439:AK1439)</f>
        <v>0</v>
      </c>
      <c r="AH1440" s="213"/>
      <c r="AI1440" s="213"/>
      <c r="AJ1440" s="213"/>
      <c r="AK1440" s="213"/>
      <c r="AL1440" s="110"/>
      <c r="AM1440" s="213">
        <f>SUBTOTAL(9,AM1439:AQ1439)</f>
        <v>0</v>
      </c>
      <c r="AN1440" s="213"/>
      <c r="AO1440" s="213"/>
      <c r="AP1440" s="213"/>
      <c r="AQ1440" s="213"/>
    </row>
    <row r="1441" spans="1:43" ht="8.25" customHeight="1">
      <c r="A1441" s="3"/>
      <c r="B1441" s="58"/>
      <c r="C1441" s="58"/>
      <c r="D1441" s="58"/>
      <c r="F1441" s="16"/>
      <c r="G1441" s="16"/>
      <c r="H1441" s="16"/>
      <c r="I1441" s="16"/>
      <c r="J1441" s="16"/>
      <c r="K1441" s="16"/>
      <c r="L1441" s="16"/>
      <c r="M1441" s="16"/>
      <c r="N1441" s="16"/>
      <c r="O1441" s="16"/>
      <c r="P1441" s="16"/>
      <c r="Q1441" s="16"/>
      <c r="R1441" s="16"/>
      <c r="S1441" s="16"/>
      <c r="T1441" s="16"/>
      <c r="U1441" s="16"/>
      <c r="V1441" s="16"/>
      <c r="W1441" s="16"/>
      <c r="X1441" s="16"/>
      <c r="AA1441" s="27"/>
      <c r="AB1441" s="27"/>
      <c r="AC1441" s="27"/>
      <c r="AD1441" s="27"/>
      <c r="AE1441" s="27"/>
      <c r="AG1441" s="27"/>
      <c r="AH1441" s="27"/>
      <c r="AI1441" s="27"/>
      <c r="AJ1441" s="27"/>
      <c r="AK1441" s="27"/>
      <c r="AL1441" s="110"/>
      <c r="AM1441" s="27"/>
      <c r="AN1441" s="27"/>
      <c r="AO1441" s="27"/>
      <c r="AP1441" s="27"/>
      <c r="AQ1441" s="27"/>
    </row>
    <row r="1442" spans="1:43">
      <c r="A1442" s="3"/>
      <c r="B1442" s="58"/>
      <c r="C1442" s="58"/>
      <c r="D1442" s="58"/>
      <c r="F1442" s="215" t="s">
        <v>120</v>
      </c>
      <c r="G1442" s="215"/>
      <c r="H1442" s="215"/>
      <c r="I1442" s="215"/>
      <c r="J1442" s="215"/>
      <c r="K1442" s="215"/>
      <c r="L1442" s="215"/>
      <c r="M1442" s="215"/>
      <c r="N1442" s="215"/>
      <c r="O1442" s="215"/>
      <c r="P1442" s="215"/>
      <c r="Q1442" s="215"/>
      <c r="R1442" s="215"/>
      <c r="S1442" s="215"/>
      <c r="T1442" s="215"/>
      <c r="U1442" s="215"/>
      <c r="V1442" s="215"/>
      <c r="W1442" s="215"/>
      <c r="X1442" s="215"/>
      <c r="Y1442" s="72"/>
      <c r="Z1442" s="72"/>
      <c r="AA1442" s="220">
        <v>1237</v>
      </c>
      <c r="AB1442" s="220"/>
      <c r="AC1442" s="220"/>
      <c r="AD1442" s="220"/>
      <c r="AE1442" s="220"/>
      <c r="AF1442" s="72"/>
      <c r="AG1442" s="220">
        <v>514</v>
      </c>
      <c r="AH1442" s="220"/>
      <c r="AI1442" s="220"/>
      <c r="AJ1442" s="220"/>
      <c r="AK1442" s="220"/>
      <c r="AL1442" s="137"/>
      <c r="AM1442" s="220">
        <v>432</v>
      </c>
      <c r="AN1442" s="220"/>
      <c r="AO1442" s="220"/>
      <c r="AP1442" s="220"/>
      <c r="AQ1442" s="220"/>
    </row>
    <row r="1443" spans="1:43" ht="7.5" customHeight="1">
      <c r="A1443" s="3"/>
      <c r="B1443" s="58"/>
      <c r="C1443" s="58"/>
      <c r="D1443" s="58"/>
      <c r="Y1443" s="72"/>
      <c r="Z1443" s="72"/>
      <c r="AA1443" s="29"/>
      <c r="AB1443" s="29"/>
      <c r="AC1443" s="29"/>
      <c r="AD1443" s="29"/>
      <c r="AE1443" s="29"/>
      <c r="AF1443" s="72"/>
      <c r="AG1443" s="29"/>
      <c r="AH1443" s="29"/>
      <c r="AI1443" s="29"/>
      <c r="AJ1443" s="29"/>
      <c r="AK1443" s="29"/>
      <c r="AL1443" s="138"/>
      <c r="AM1443" s="29"/>
      <c r="AN1443" s="29"/>
      <c r="AO1443" s="29"/>
      <c r="AP1443" s="29"/>
      <c r="AQ1443" s="29"/>
    </row>
    <row r="1444" spans="1:43">
      <c r="A1444" s="3"/>
      <c r="B1444" s="58"/>
      <c r="C1444" s="58"/>
      <c r="D1444" s="58"/>
      <c r="F1444" s="243" t="s">
        <v>495</v>
      </c>
      <c r="G1444" s="243"/>
      <c r="H1444" s="243"/>
      <c r="I1444" s="243"/>
      <c r="J1444" s="243"/>
      <c r="K1444" s="243"/>
      <c r="L1444" s="243"/>
      <c r="M1444" s="243"/>
      <c r="N1444" s="243"/>
      <c r="O1444" s="243"/>
      <c r="P1444" s="243"/>
      <c r="Q1444" s="243"/>
      <c r="R1444" s="243"/>
      <c r="S1444" s="243"/>
      <c r="T1444" s="243"/>
      <c r="U1444" s="243"/>
      <c r="V1444" s="243"/>
      <c r="W1444" s="243"/>
      <c r="X1444" s="243"/>
      <c r="Y1444" s="72"/>
      <c r="Z1444" s="72"/>
      <c r="AA1444" s="213">
        <f>AA1440+AA1442</f>
        <v>1237</v>
      </c>
      <c r="AB1444" s="213"/>
      <c r="AC1444" s="213"/>
      <c r="AD1444" s="213"/>
      <c r="AE1444" s="213"/>
      <c r="AF1444" s="72"/>
      <c r="AG1444" s="213">
        <f>AG1440+AG1442</f>
        <v>514</v>
      </c>
      <c r="AH1444" s="213"/>
      <c r="AI1444" s="213"/>
      <c r="AJ1444" s="213"/>
      <c r="AK1444" s="213"/>
      <c r="AL1444" s="110"/>
      <c r="AM1444" s="213">
        <f>AM1440+AM1442</f>
        <v>432</v>
      </c>
      <c r="AN1444" s="213"/>
      <c r="AO1444" s="213"/>
      <c r="AP1444" s="213"/>
      <c r="AQ1444" s="213"/>
    </row>
    <row r="1445" spans="1:43" ht="8.25" customHeight="1">
      <c r="A1445" s="3"/>
      <c r="B1445" s="58"/>
      <c r="C1445" s="58"/>
      <c r="D1445" s="56"/>
      <c r="F1445" s="72"/>
      <c r="G1445" s="72"/>
      <c r="H1445" s="72"/>
      <c r="I1445" s="72"/>
      <c r="J1445" s="72"/>
      <c r="K1445" s="72"/>
      <c r="L1445" s="72"/>
      <c r="M1445" s="72"/>
      <c r="N1445" s="72"/>
      <c r="O1445" s="72"/>
      <c r="P1445" s="72"/>
      <c r="Q1445" s="72"/>
      <c r="R1445" s="72"/>
      <c r="S1445" s="72"/>
      <c r="T1445" s="72"/>
      <c r="U1445" s="72"/>
      <c r="V1445" s="72"/>
      <c r="W1445" s="72"/>
      <c r="X1445" s="72"/>
      <c r="Y1445" s="72"/>
      <c r="Z1445" s="72"/>
      <c r="AA1445" s="72"/>
      <c r="AB1445" s="72"/>
      <c r="AC1445" s="72"/>
      <c r="AD1445" s="72"/>
      <c r="AE1445" s="72"/>
      <c r="AF1445" s="72"/>
      <c r="AG1445" s="72"/>
      <c r="AH1445" s="72"/>
      <c r="AI1445" s="72"/>
      <c r="AJ1445" s="72"/>
      <c r="AK1445" s="72"/>
      <c r="AL1445" s="72"/>
      <c r="AM1445" s="72"/>
      <c r="AN1445" s="72"/>
      <c r="AO1445" s="72"/>
      <c r="AP1445" s="72"/>
      <c r="AQ1445" s="72"/>
    </row>
    <row r="1446" spans="1:43">
      <c r="A1446" s="3"/>
      <c r="B1446" s="58"/>
      <c r="C1446" s="58"/>
      <c r="D1446" s="56"/>
      <c r="F1446" s="243" t="s">
        <v>496</v>
      </c>
      <c r="G1446" s="243"/>
      <c r="H1446" s="243"/>
      <c r="I1446" s="243"/>
      <c r="J1446" s="243"/>
      <c r="K1446" s="243"/>
      <c r="L1446" s="243"/>
      <c r="M1446" s="243"/>
      <c r="N1446" s="243"/>
      <c r="O1446" s="243"/>
      <c r="P1446" s="243"/>
      <c r="Q1446" s="243"/>
      <c r="R1446" s="243"/>
      <c r="S1446" s="243"/>
      <c r="T1446" s="243"/>
      <c r="U1446" s="243"/>
      <c r="V1446" s="243"/>
      <c r="W1446" s="243"/>
      <c r="X1446" s="243"/>
      <c r="Y1446" s="72"/>
      <c r="Z1446" s="72"/>
      <c r="AA1446" s="410">
        <v>0</v>
      </c>
      <c r="AB1446" s="410"/>
      <c r="AC1446" s="410"/>
      <c r="AD1446" s="410"/>
      <c r="AE1446" s="410"/>
      <c r="AF1446" s="72"/>
      <c r="AG1446" s="410">
        <f>AG1440/AG1444</f>
        <v>0</v>
      </c>
      <c r="AH1446" s="410"/>
      <c r="AI1446" s="410"/>
      <c r="AJ1446" s="410"/>
      <c r="AK1446" s="410"/>
      <c r="AL1446" s="139"/>
      <c r="AM1446" s="410">
        <f>AM1440/AM1444</f>
        <v>0</v>
      </c>
      <c r="AN1446" s="410"/>
      <c r="AO1446" s="410"/>
      <c r="AP1446" s="410"/>
      <c r="AQ1446" s="410"/>
    </row>
    <row r="1447" spans="1:43">
      <c r="A1447" s="3"/>
      <c r="B1447" s="3"/>
      <c r="C1447" s="3"/>
      <c r="F1447" s="72"/>
      <c r="G1447" s="72"/>
      <c r="H1447" s="72"/>
      <c r="I1447" s="72"/>
      <c r="J1447" s="72"/>
      <c r="K1447" s="72"/>
      <c r="L1447" s="72"/>
      <c r="M1447" s="72"/>
      <c r="N1447" s="72"/>
      <c r="O1447" s="72"/>
      <c r="P1447" s="72"/>
      <c r="Q1447" s="72"/>
      <c r="R1447" s="72"/>
      <c r="S1447" s="72"/>
      <c r="T1447" s="72"/>
      <c r="U1447" s="72"/>
      <c r="V1447" s="72"/>
      <c r="W1447" s="72"/>
      <c r="X1447" s="72"/>
      <c r="Y1447" s="72"/>
      <c r="Z1447" s="72"/>
      <c r="AA1447" s="72"/>
      <c r="AB1447" s="72"/>
      <c r="AC1447" s="72"/>
      <c r="AD1447" s="72"/>
      <c r="AE1447" s="72"/>
      <c r="AF1447" s="72"/>
      <c r="AG1447" s="72"/>
      <c r="AH1447" s="72"/>
      <c r="AI1447" s="72"/>
      <c r="AJ1447" s="72"/>
      <c r="AK1447" s="72"/>
      <c r="AL1447" s="72"/>
      <c r="AM1447" s="72"/>
      <c r="AN1447" s="72"/>
      <c r="AO1447" s="72"/>
      <c r="AP1447" s="72"/>
      <c r="AQ1447" s="72"/>
    </row>
    <row r="1448" spans="1:43">
      <c r="A1448" s="3"/>
      <c r="B1448" s="3"/>
      <c r="C1448" s="3"/>
      <c r="F1448" s="405" t="s">
        <v>497</v>
      </c>
      <c r="G1448" s="405"/>
      <c r="H1448" s="405"/>
      <c r="I1448" s="405"/>
      <c r="J1448" s="405"/>
      <c r="K1448" s="405"/>
      <c r="L1448" s="405"/>
      <c r="M1448" s="405"/>
      <c r="N1448" s="405"/>
      <c r="O1448" s="405"/>
      <c r="P1448" s="405"/>
      <c r="Q1448" s="405"/>
      <c r="R1448" s="405"/>
      <c r="S1448" s="405"/>
      <c r="T1448" s="405"/>
      <c r="U1448" s="405"/>
      <c r="V1448" s="405"/>
      <c r="W1448" s="405"/>
      <c r="X1448" s="405"/>
      <c r="Y1448" s="405"/>
      <c r="Z1448" s="405"/>
      <c r="AA1448" s="405"/>
      <c r="AB1448" s="405"/>
      <c r="AC1448" s="405"/>
      <c r="AD1448" s="405"/>
      <c r="AE1448" s="405"/>
      <c r="AF1448" s="405"/>
      <c r="AG1448" s="405"/>
      <c r="AH1448" s="405"/>
      <c r="AI1448" s="405"/>
      <c r="AJ1448" s="405"/>
      <c r="AK1448" s="405"/>
      <c r="AL1448" s="405"/>
      <c r="AM1448" s="405"/>
      <c r="AN1448" s="405"/>
      <c r="AO1448" s="405"/>
      <c r="AP1448" s="405"/>
      <c r="AQ1448" s="405"/>
    </row>
    <row r="1449" spans="1:43">
      <c r="A1449" s="3"/>
      <c r="B1449" s="3"/>
      <c r="C1449" s="3"/>
      <c r="D1449" s="33"/>
      <c r="F1449" s="252" t="s">
        <v>498</v>
      </c>
      <c r="G1449" s="252"/>
      <c r="H1449" s="252"/>
      <c r="I1449" s="252"/>
      <c r="J1449" s="252"/>
      <c r="K1449" s="252"/>
      <c r="L1449" s="252"/>
      <c r="M1449" s="252"/>
      <c r="N1449" s="252"/>
      <c r="O1449" s="252"/>
      <c r="P1449" s="252"/>
      <c r="Q1449" s="252"/>
      <c r="R1449" s="252"/>
      <c r="S1449" s="252"/>
      <c r="T1449" s="252"/>
      <c r="U1449" s="252"/>
      <c r="V1449" s="252"/>
      <c r="W1449" s="252"/>
      <c r="X1449" s="252"/>
      <c r="Y1449" s="252"/>
      <c r="Z1449" s="252"/>
      <c r="AA1449" s="252"/>
      <c r="AB1449" s="252"/>
      <c r="AC1449" s="252"/>
      <c r="AD1449" s="252"/>
      <c r="AE1449" s="252"/>
      <c r="AF1449" s="252"/>
      <c r="AG1449" s="252"/>
      <c r="AH1449" s="252"/>
      <c r="AI1449" s="252"/>
      <c r="AJ1449" s="252"/>
      <c r="AK1449" s="252"/>
      <c r="AL1449" s="252"/>
      <c r="AM1449" s="252"/>
      <c r="AN1449" s="252"/>
      <c r="AO1449" s="252"/>
      <c r="AP1449" s="252"/>
      <c r="AQ1449" s="252"/>
    </row>
    <row r="1450" spans="1:43">
      <c r="A1450" s="3"/>
      <c r="B1450" s="3"/>
      <c r="C1450" s="3"/>
      <c r="D1450" s="33"/>
      <c r="F1450" s="252"/>
      <c r="G1450" s="252"/>
      <c r="H1450" s="252"/>
      <c r="I1450" s="252"/>
      <c r="J1450" s="252"/>
      <c r="K1450" s="252"/>
      <c r="L1450" s="252"/>
      <c r="M1450" s="252"/>
      <c r="N1450" s="252"/>
      <c r="O1450" s="252"/>
      <c r="P1450" s="252"/>
      <c r="Q1450" s="252"/>
      <c r="R1450" s="252"/>
      <c r="S1450" s="252"/>
      <c r="T1450" s="252"/>
      <c r="U1450" s="252"/>
      <c r="V1450" s="252"/>
      <c r="W1450" s="252"/>
      <c r="X1450" s="252"/>
      <c r="Y1450" s="252"/>
      <c r="Z1450" s="252"/>
      <c r="AA1450" s="252"/>
      <c r="AB1450" s="252"/>
      <c r="AC1450" s="252"/>
      <c r="AD1450" s="252"/>
      <c r="AE1450" s="252"/>
      <c r="AF1450" s="252"/>
      <c r="AG1450" s="252"/>
      <c r="AH1450" s="252"/>
      <c r="AI1450" s="252"/>
      <c r="AJ1450" s="252"/>
      <c r="AK1450" s="252"/>
      <c r="AL1450" s="252"/>
      <c r="AM1450" s="252"/>
      <c r="AN1450" s="252"/>
      <c r="AO1450" s="252"/>
      <c r="AP1450" s="252"/>
      <c r="AQ1450" s="252"/>
    </row>
    <row r="1451" spans="1:43">
      <c r="A1451" s="3"/>
      <c r="B1451" s="3"/>
      <c r="C1451" s="3"/>
      <c r="F1451" s="252"/>
      <c r="G1451" s="252"/>
      <c r="H1451" s="252"/>
      <c r="I1451" s="252"/>
      <c r="J1451" s="252"/>
      <c r="K1451" s="252"/>
      <c r="L1451" s="252"/>
      <c r="M1451" s="252"/>
      <c r="N1451" s="252"/>
      <c r="O1451" s="252"/>
      <c r="P1451" s="252"/>
      <c r="Q1451" s="252"/>
      <c r="R1451" s="252"/>
      <c r="S1451" s="252"/>
      <c r="T1451" s="252"/>
      <c r="U1451" s="252"/>
      <c r="V1451" s="252"/>
      <c r="W1451" s="252"/>
      <c r="X1451" s="252"/>
      <c r="Y1451" s="252"/>
      <c r="Z1451" s="252"/>
      <c r="AA1451" s="252"/>
      <c r="AB1451" s="252"/>
      <c r="AC1451" s="252"/>
      <c r="AD1451" s="252"/>
      <c r="AE1451" s="252"/>
      <c r="AF1451" s="252"/>
      <c r="AG1451" s="252"/>
      <c r="AH1451" s="252"/>
      <c r="AI1451" s="252"/>
      <c r="AJ1451" s="252"/>
      <c r="AK1451" s="252"/>
      <c r="AL1451" s="252"/>
      <c r="AM1451" s="252"/>
      <c r="AN1451" s="252"/>
      <c r="AO1451" s="252"/>
      <c r="AP1451" s="252"/>
      <c r="AQ1451" s="252"/>
    </row>
    <row r="1452" spans="1:43">
      <c r="A1452" s="3"/>
      <c r="B1452" s="3"/>
      <c r="C1452" s="3"/>
      <c r="F1452" s="140"/>
      <c r="G1452" s="140"/>
      <c r="H1452" s="140"/>
      <c r="I1452" s="140"/>
      <c r="J1452" s="140"/>
      <c r="K1452" s="140"/>
      <c r="L1452" s="140"/>
      <c r="M1452" s="140"/>
      <c r="N1452" s="140"/>
      <c r="O1452" s="140"/>
      <c r="P1452" s="140"/>
      <c r="Q1452" s="140"/>
      <c r="R1452" s="140"/>
      <c r="S1452" s="140"/>
      <c r="T1452" s="140"/>
      <c r="U1452" s="140"/>
      <c r="V1452" s="140"/>
      <c r="W1452" s="140"/>
      <c r="X1452" s="140"/>
      <c r="Y1452" s="140"/>
      <c r="Z1452" s="140"/>
      <c r="AA1452" s="140"/>
      <c r="AB1452" s="140"/>
      <c r="AC1452" s="140"/>
      <c r="AD1452" s="140"/>
      <c r="AE1452" s="140"/>
      <c r="AF1452" s="140"/>
      <c r="AG1452" s="140"/>
      <c r="AH1452" s="140"/>
      <c r="AI1452" s="140"/>
      <c r="AJ1452" s="140"/>
      <c r="AK1452" s="140"/>
      <c r="AL1452" s="140"/>
      <c r="AM1452" s="140"/>
      <c r="AN1452" s="140"/>
      <c r="AO1452" s="140"/>
      <c r="AP1452" s="140"/>
      <c r="AQ1452" s="140"/>
    </row>
    <row r="1453" spans="1:43">
      <c r="A1453" s="3"/>
      <c r="B1453" s="3"/>
      <c r="C1453" s="3"/>
      <c r="D1453" s="33"/>
      <c r="F1453" s="406" t="s">
        <v>499</v>
      </c>
      <c r="G1453" s="406"/>
      <c r="H1453" s="406"/>
      <c r="I1453" s="406"/>
      <c r="J1453" s="406"/>
      <c r="K1453" s="406"/>
      <c r="L1453" s="406"/>
      <c r="M1453" s="406"/>
      <c r="N1453" s="406"/>
      <c r="O1453" s="406"/>
      <c r="P1453" s="406"/>
      <c r="Q1453" s="406"/>
      <c r="R1453" s="406"/>
      <c r="S1453" s="406"/>
      <c r="T1453" s="406"/>
      <c r="U1453" s="406"/>
      <c r="V1453" s="406"/>
      <c r="W1453" s="406"/>
      <c r="X1453" s="406"/>
      <c r="Y1453" s="406"/>
      <c r="Z1453" s="406"/>
      <c r="AA1453" s="406"/>
      <c r="AB1453" s="406"/>
      <c r="AC1453" s="406"/>
      <c r="AD1453" s="406"/>
      <c r="AE1453" s="406"/>
      <c r="AF1453" s="406"/>
      <c r="AG1453" s="406"/>
      <c r="AH1453" s="406"/>
      <c r="AI1453" s="406"/>
      <c r="AJ1453" s="406"/>
      <c r="AK1453" s="406"/>
      <c r="AL1453" s="406"/>
      <c r="AM1453" s="406"/>
      <c r="AN1453" s="406"/>
      <c r="AO1453" s="406"/>
      <c r="AP1453" s="406"/>
      <c r="AQ1453" s="406"/>
    </row>
    <row r="1454" spans="1:43">
      <c r="A1454" s="3"/>
      <c r="B1454" s="3"/>
      <c r="C1454" s="3"/>
      <c r="F1454" s="411" t="s">
        <v>500</v>
      </c>
      <c r="G1454" s="411"/>
      <c r="H1454" s="411"/>
      <c r="I1454" s="411"/>
      <c r="J1454" s="411"/>
      <c r="K1454" s="411"/>
      <c r="L1454" s="411"/>
      <c r="M1454" s="411"/>
      <c r="N1454" s="411"/>
      <c r="O1454" s="411"/>
      <c r="P1454" s="411"/>
      <c r="Q1454" s="411"/>
      <c r="R1454" s="411"/>
      <c r="S1454" s="411"/>
      <c r="T1454" s="411"/>
      <c r="U1454" s="411"/>
      <c r="V1454" s="411"/>
      <c r="W1454" s="411"/>
      <c r="X1454" s="411"/>
      <c r="Y1454" s="411"/>
      <c r="Z1454" s="411"/>
      <c r="AA1454" s="411"/>
      <c r="AB1454" s="411"/>
      <c r="AC1454" s="411"/>
      <c r="AD1454" s="411"/>
      <c r="AE1454" s="411"/>
      <c r="AF1454" s="411"/>
      <c r="AG1454" s="411"/>
      <c r="AH1454" s="411"/>
      <c r="AI1454" s="411"/>
      <c r="AJ1454" s="411"/>
      <c r="AK1454" s="411"/>
      <c r="AL1454" s="411"/>
      <c r="AM1454" s="411"/>
      <c r="AN1454" s="411"/>
      <c r="AO1454" s="411"/>
      <c r="AP1454" s="411"/>
      <c r="AQ1454" s="411"/>
    </row>
    <row r="1455" spans="1:43">
      <c r="A1455" s="3"/>
      <c r="B1455" s="3"/>
      <c r="C1455" s="3"/>
      <c r="F1455" s="411"/>
      <c r="G1455" s="411"/>
      <c r="H1455" s="411"/>
      <c r="I1455" s="411"/>
      <c r="J1455" s="411"/>
      <c r="K1455" s="411"/>
      <c r="L1455" s="411"/>
      <c r="M1455" s="411"/>
      <c r="N1455" s="411"/>
      <c r="O1455" s="411"/>
      <c r="P1455" s="411"/>
      <c r="Q1455" s="411"/>
      <c r="R1455" s="411"/>
      <c r="S1455" s="411"/>
      <c r="T1455" s="411"/>
      <c r="U1455" s="411"/>
      <c r="V1455" s="411"/>
      <c r="W1455" s="411"/>
      <c r="X1455" s="411"/>
      <c r="Y1455" s="411"/>
      <c r="Z1455" s="411"/>
      <c r="AA1455" s="411"/>
      <c r="AB1455" s="411"/>
      <c r="AC1455" s="411"/>
      <c r="AD1455" s="411"/>
      <c r="AE1455" s="411"/>
      <c r="AF1455" s="411"/>
      <c r="AG1455" s="411"/>
      <c r="AH1455" s="411"/>
      <c r="AI1455" s="411"/>
      <c r="AJ1455" s="411"/>
      <c r="AK1455" s="411"/>
      <c r="AL1455" s="411"/>
      <c r="AM1455" s="411"/>
      <c r="AN1455" s="411"/>
      <c r="AO1455" s="411"/>
      <c r="AP1455" s="411"/>
      <c r="AQ1455" s="411"/>
    </row>
    <row r="1456" spans="1:43">
      <c r="A1456" s="3"/>
      <c r="B1456" s="3"/>
      <c r="C1456" s="3"/>
      <c r="F1456" s="141"/>
      <c r="G1456" s="141"/>
      <c r="H1456" s="141"/>
      <c r="I1456" s="141"/>
      <c r="J1456" s="141"/>
      <c r="K1456" s="141"/>
      <c r="L1456" s="141"/>
      <c r="M1456" s="141"/>
      <c r="N1456" s="141"/>
      <c r="O1456" s="141"/>
      <c r="P1456" s="141"/>
      <c r="Q1456" s="141"/>
      <c r="R1456" s="141"/>
      <c r="S1456" s="141"/>
      <c r="T1456" s="141"/>
      <c r="U1456" s="141"/>
      <c r="V1456" s="141"/>
      <c r="W1456" s="141"/>
      <c r="X1456" s="141"/>
      <c r="Y1456" s="141"/>
      <c r="Z1456" s="141"/>
      <c r="AA1456" s="141"/>
      <c r="AB1456" s="141"/>
      <c r="AC1456" s="141"/>
      <c r="AD1456" s="141"/>
      <c r="AE1456" s="141"/>
      <c r="AF1456" s="141"/>
      <c r="AG1456" s="141"/>
      <c r="AH1456" s="141"/>
      <c r="AI1456" s="141"/>
      <c r="AJ1456" s="141"/>
      <c r="AK1456" s="141"/>
      <c r="AL1456" s="141"/>
      <c r="AM1456" s="141"/>
      <c r="AN1456" s="141"/>
      <c r="AO1456" s="141"/>
      <c r="AP1456" s="141"/>
      <c r="AQ1456" s="141"/>
    </row>
    <row r="1457" spans="1:43">
      <c r="A1457" s="3"/>
      <c r="B1457" s="3"/>
      <c r="C1457" s="3"/>
      <c r="D1457" s="33"/>
      <c r="F1457" s="140"/>
      <c r="G1457" s="140"/>
      <c r="H1457" s="140"/>
      <c r="I1457" s="140"/>
      <c r="J1457" s="140"/>
      <c r="K1457" s="140"/>
      <c r="L1457" s="140"/>
      <c r="M1457" s="140"/>
      <c r="N1457" s="140"/>
      <c r="O1457" s="140"/>
      <c r="P1457" s="140"/>
      <c r="Q1457" s="140"/>
      <c r="R1457" s="140"/>
      <c r="S1457" s="140"/>
      <c r="T1457" s="140"/>
      <c r="U1457" s="140"/>
      <c r="V1457" s="140"/>
      <c r="W1457" s="140"/>
      <c r="X1457" s="140"/>
      <c r="Y1457" s="140"/>
      <c r="Z1457" s="140"/>
      <c r="AA1457" s="140"/>
      <c r="AB1457" s="140"/>
      <c r="AC1457" s="140"/>
      <c r="AD1457" s="140"/>
      <c r="AE1457" s="140"/>
      <c r="AF1457" s="140"/>
      <c r="AG1457" s="140"/>
      <c r="AH1457" s="140"/>
      <c r="AI1457" s="140"/>
      <c r="AJ1457" s="140"/>
      <c r="AK1457" s="140"/>
      <c r="AL1457" s="140"/>
      <c r="AM1457" s="140"/>
      <c r="AN1457" s="140"/>
      <c r="AO1457" s="140"/>
      <c r="AP1457" s="140"/>
      <c r="AQ1457" s="140"/>
    </row>
    <row r="1458" spans="1:43">
      <c r="A1458" s="3"/>
      <c r="B1458" s="3"/>
      <c r="C1458" s="3"/>
      <c r="D1458" s="33"/>
      <c r="F1458" s="406" t="s">
        <v>501</v>
      </c>
      <c r="G1458" s="406"/>
      <c r="H1458" s="406"/>
      <c r="I1458" s="406"/>
      <c r="J1458" s="406"/>
      <c r="K1458" s="406"/>
      <c r="L1458" s="406"/>
      <c r="M1458" s="406"/>
      <c r="N1458" s="406"/>
      <c r="O1458" s="406"/>
      <c r="P1458" s="406"/>
      <c r="Q1458" s="406"/>
      <c r="R1458" s="406"/>
      <c r="S1458" s="406"/>
      <c r="T1458" s="406"/>
      <c r="U1458" s="406"/>
      <c r="V1458" s="406"/>
      <c r="W1458" s="406"/>
      <c r="X1458" s="406"/>
      <c r="Y1458" s="406"/>
      <c r="Z1458" s="406"/>
      <c r="AA1458" s="406"/>
      <c r="AB1458" s="406"/>
      <c r="AC1458" s="406"/>
      <c r="AD1458" s="406"/>
      <c r="AE1458" s="406"/>
      <c r="AF1458" s="406"/>
      <c r="AG1458" s="406"/>
      <c r="AH1458" s="406"/>
      <c r="AI1458" s="406"/>
      <c r="AJ1458" s="406"/>
      <c r="AK1458" s="406"/>
      <c r="AL1458" s="406"/>
      <c r="AM1458" s="406"/>
      <c r="AN1458" s="406"/>
      <c r="AO1458" s="406"/>
      <c r="AP1458" s="406"/>
      <c r="AQ1458" s="406"/>
    </row>
    <row r="1459" spans="1:43">
      <c r="A1459" s="3"/>
      <c r="B1459" s="3"/>
      <c r="C1459" s="3"/>
      <c r="D1459" s="33"/>
      <c r="F1459" s="411" t="s">
        <v>502</v>
      </c>
      <c r="G1459" s="411"/>
      <c r="H1459" s="411"/>
      <c r="I1459" s="411"/>
      <c r="J1459" s="411"/>
      <c r="K1459" s="411"/>
      <c r="L1459" s="411"/>
      <c r="M1459" s="411"/>
      <c r="N1459" s="411"/>
      <c r="O1459" s="411"/>
      <c r="P1459" s="411"/>
      <c r="Q1459" s="411"/>
      <c r="R1459" s="411"/>
      <c r="S1459" s="411"/>
      <c r="T1459" s="411"/>
      <c r="U1459" s="411"/>
      <c r="V1459" s="411"/>
      <c r="W1459" s="411"/>
      <c r="X1459" s="411"/>
      <c r="Y1459" s="411"/>
      <c r="Z1459" s="411"/>
      <c r="AA1459" s="411"/>
      <c r="AB1459" s="411"/>
      <c r="AC1459" s="411"/>
      <c r="AD1459" s="411"/>
      <c r="AE1459" s="411"/>
      <c r="AF1459" s="411"/>
      <c r="AG1459" s="411"/>
      <c r="AH1459" s="411"/>
      <c r="AI1459" s="411"/>
      <c r="AJ1459" s="411"/>
      <c r="AK1459" s="411"/>
      <c r="AL1459" s="411"/>
      <c r="AM1459" s="411"/>
      <c r="AN1459" s="411"/>
      <c r="AO1459" s="411"/>
      <c r="AP1459" s="411"/>
      <c r="AQ1459" s="411"/>
    </row>
    <row r="1460" spans="1:43">
      <c r="A1460" s="3"/>
      <c r="B1460" s="3"/>
      <c r="C1460" s="3"/>
      <c r="D1460" s="33"/>
      <c r="F1460" s="411"/>
      <c r="G1460" s="411"/>
      <c r="H1460" s="411"/>
      <c r="I1460" s="411"/>
      <c r="J1460" s="411"/>
      <c r="K1460" s="411"/>
      <c r="L1460" s="411"/>
      <c r="M1460" s="411"/>
      <c r="N1460" s="411"/>
      <c r="O1460" s="411"/>
      <c r="P1460" s="411"/>
      <c r="Q1460" s="411"/>
      <c r="R1460" s="411"/>
      <c r="S1460" s="411"/>
      <c r="T1460" s="411"/>
      <c r="U1460" s="411"/>
      <c r="V1460" s="411"/>
      <c r="W1460" s="411"/>
      <c r="X1460" s="411"/>
      <c r="Y1460" s="411"/>
      <c r="Z1460" s="411"/>
      <c r="AA1460" s="411"/>
      <c r="AB1460" s="411"/>
      <c r="AC1460" s="411"/>
      <c r="AD1460" s="411"/>
      <c r="AE1460" s="411"/>
      <c r="AF1460" s="411"/>
      <c r="AG1460" s="411"/>
      <c r="AH1460" s="411"/>
      <c r="AI1460" s="411"/>
      <c r="AJ1460" s="411"/>
      <c r="AK1460" s="411"/>
      <c r="AL1460" s="411"/>
      <c r="AM1460" s="411"/>
      <c r="AN1460" s="411"/>
      <c r="AO1460" s="411"/>
      <c r="AP1460" s="411"/>
      <c r="AQ1460" s="411"/>
    </row>
    <row r="1461" spans="1:43">
      <c r="A1461" s="3"/>
      <c r="B1461" s="3"/>
      <c r="C1461" s="3"/>
      <c r="D1461" s="33"/>
      <c r="F1461" s="140"/>
      <c r="G1461" s="140"/>
      <c r="H1461" s="140"/>
      <c r="I1461" s="140"/>
      <c r="J1461" s="140"/>
      <c r="K1461" s="140"/>
      <c r="L1461" s="140"/>
      <c r="M1461" s="140"/>
      <c r="N1461" s="140"/>
      <c r="O1461" s="140"/>
      <c r="P1461" s="140"/>
      <c r="Q1461" s="140"/>
      <c r="R1461" s="140"/>
      <c r="S1461" s="140"/>
      <c r="T1461" s="140"/>
      <c r="U1461" s="140"/>
      <c r="V1461" s="140"/>
      <c r="W1461" s="140"/>
      <c r="X1461" s="140"/>
      <c r="Y1461" s="140"/>
      <c r="Z1461" s="140"/>
      <c r="AA1461" s="140"/>
      <c r="AB1461" s="140"/>
      <c r="AC1461" s="140"/>
      <c r="AD1461" s="140"/>
      <c r="AE1461" s="140"/>
      <c r="AF1461" s="140"/>
      <c r="AG1461" s="140"/>
      <c r="AH1461" s="140"/>
      <c r="AI1461" s="140"/>
      <c r="AJ1461" s="140"/>
      <c r="AK1461" s="140"/>
      <c r="AL1461" s="140"/>
      <c r="AM1461" s="140"/>
      <c r="AN1461" s="140"/>
      <c r="AO1461" s="140"/>
      <c r="AP1461" s="140"/>
      <c r="AQ1461" s="140"/>
    </row>
    <row r="1462" spans="1:43">
      <c r="A1462" s="3"/>
      <c r="B1462" s="3"/>
      <c r="C1462" s="3"/>
      <c r="D1462" s="17"/>
      <c r="F1462" s="142"/>
      <c r="G1462" s="142"/>
      <c r="H1462" s="142"/>
      <c r="I1462" s="142"/>
      <c r="J1462" s="142"/>
      <c r="K1462" s="142"/>
      <c r="L1462" s="142"/>
      <c r="M1462" s="142"/>
      <c r="N1462" s="142"/>
      <c r="O1462" s="142"/>
      <c r="P1462" s="142"/>
      <c r="Q1462" s="142"/>
      <c r="R1462" s="142"/>
      <c r="S1462" s="142"/>
      <c r="T1462" s="143"/>
      <c r="U1462" s="143"/>
      <c r="V1462" s="143"/>
      <c r="W1462" s="143"/>
      <c r="X1462" s="143"/>
      <c r="Y1462" s="143"/>
      <c r="Z1462" s="143"/>
      <c r="AA1462" s="143"/>
      <c r="AB1462" s="143"/>
      <c r="AC1462" s="143"/>
      <c r="AD1462" s="143"/>
      <c r="AE1462" s="143"/>
      <c r="AF1462" s="143"/>
      <c r="AG1462" s="143"/>
      <c r="AH1462" s="143"/>
      <c r="AI1462" s="143"/>
      <c r="AJ1462" s="143"/>
      <c r="AK1462" s="143"/>
      <c r="AL1462" s="143"/>
      <c r="AM1462" s="30"/>
      <c r="AN1462" s="143"/>
      <c r="AO1462" s="143"/>
      <c r="AP1462" s="143"/>
      <c r="AQ1462" s="143"/>
    </row>
    <row r="1463" spans="1:43">
      <c r="A1463" s="3"/>
      <c r="B1463" s="3"/>
      <c r="C1463" s="3"/>
      <c r="D1463" s="17"/>
      <c r="F1463" s="251" t="s">
        <v>581</v>
      </c>
      <c r="G1463" s="251"/>
      <c r="H1463" s="251"/>
      <c r="I1463" s="251"/>
      <c r="J1463" s="251"/>
      <c r="K1463" s="251"/>
      <c r="L1463" s="251"/>
      <c r="M1463" s="251"/>
      <c r="N1463" s="251"/>
      <c r="O1463" s="251"/>
      <c r="P1463" s="251"/>
      <c r="Q1463" s="251"/>
      <c r="R1463" s="251"/>
      <c r="S1463" s="251"/>
      <c r="T1463" s="251"/>
      <c r="U1463" s="251"/>
      <c r="V1463" s="251"/>
      <c r="W1463" s="251"/>
      <c r="X1463" s="251"/>
      <c r="Y1463" s="251"/>
      <c r="Z1463" s="251"/>
      <c r="AA1463" s="251"/>
      <c r="AB1463" s="251"/>
      <c r="AC1463" s="251"/>
      <c r="AD1463" s="251"/>
      <c r="AE1463" s="251"/>
      <c r="AF1463" s="251"/>
      <c r="AG1463" s="251"/>
      <c r="AH1463" s="251"/>
      <c r="AI1463" s="251"/>
      <c r="AJ1463" s="251"/>
      <c r="AK1463" s="251"/>
      <c r="AL1463" s="251"/>
      <c r="AM1463" s="251"/>
      <c r="AN1463" s="251"/>
      <c r="AO1463" s="251"/>
      <c r="AP1463" s="251"/>
      <c r="AQ1463" s="251"/>
    </row>
    <row r="1464" spans="1:43">
      <c r="A1464" s="3"/>
      <c r="B1464" s="3"/>
      <c r="C1464" s="3"/>
      <c r="D1464" s="17"/>
      <c r="F1464" s="251"/>
      <c r="G1464" s="251"/>
      <c r="H1464" s="251"/>
      <c r="I1464" s="251"/>
      <c r="J1464" s="251"/>
      <c r="K1464" s="251"/>
      <c r="L1464" s="251"/>
      <c r="M1464" s="251"/>
      <c r="N1464" s="251"/>
      <c r="O1464" s="251"/>
      <c r="P1464" s="251"/>
      <c r="Q1464" s="251"/>
      <c r="R1464" s="251"/>
      <c r="S1464" s="251"/>
      <c r="T1464" s="251"/>
      <c r="U1464" s="251"/>
      <c r="V1464" s="251"/>
      <c r="W1464" s="251"/>
      <c r="X1464" s="251"/>
      <c r="Y1464" s="251"/>
      <c r="Z1464" s="251"/>
      <c r="AA1464" s="251"/>
      <c r="AB1464" s="251"/>
      <c r="AC1464" s="251"/>
      <c r="AD1464" s="251"/>
      <c r="AE1464" s="251"/>
      <c r="AF1464" s="251"/>
      <c r="AG1464" s="251"/>
      <c r="AH1464" s="251"/>
      <c r="AI1464" s="251"/>
      <c r="AJ1464" s="251"/>
      <c r="AK1464" s="251"/>
      <c r="AL1464" s="251"/>
      <c r="AM1464" s="251"/>
      <c r="AN1464" s="251"/>
      <c r="AO1464" s="251"/>
      <c r="AP1464" s="251"/>
      <c r="AQ1464" s="251"/>
    </row>
    <row r="1465" spans="1:43">
      <c r="A1465" s="3"/>
      <c r="B1465" s="3"/>
      <c r="C1465" s="3"/>
      <c r="D1465" s="17"/>
      <c r="F1465" s="251"/>
      <c r="G1465" s="251"/>
      <c r="H1465" s="251"/>
      <c r="I1465" s="251"/>
      <c r="J1465" s="251"/>
      <c r="K1465" s="251"/>
      <c r="L1465" s="251"/>
      <c r="M1465" s="251"/>
      <c r="N1465" s="251"/>
      <c r="O1465" s="251"/>
      <c r="P1465" s="251"/>
      <c r="Q1465" s="251"/>
      <c r="R1465" s="251"/>
      <c r="S1465" s="251"/>
      <c r="T1465" s="251"/>
      <c r="U1465" s="251"/>
      <c r="V1465" s="251"/>
      <c r="W1465" s="251"/>
      <c r="X1465" s="251"/>
      <c r="Y1465" s="251"/>
      <c r="Z1465" s="251"/>
      <c r="AA1465" s="251"/>
      <c r="AB1465" s="251"/>
      <c r="AC1465" s="251"/>
      <c r="AD1465" s="251"/>
      <c r="AE1465" s="251"/>
      <c r="AF1465" s="251"/>
      <c r="AG1465" s="251"/>
      <c r="AH1465" s="251"/>
      <c r="AI1465" s="251"/>
      <c r="AJ1465" s="251"/>
      <c r="AK1465" s="251"/>
      <c r="AL1465" s="251"/>
      <c r="AM1465" s="251"/>
      <c r="AN1465" s="251"/>
      <c r="AO1465" s="251"/>
      <c r="AP1465" s="251"/>
      <c r="AQ1465" s="251"/>
    </row>
    <row r="1466" spans="1:43">
      <c r="A1466" s="3"/>
      <c r="B1466" s="3"/>
      <c r="C1466" s="3"/>
      <c r="D1466" s="17"/>
      <c r="F1466" s="251"/>
      <c r="G1466" s="251"/>
      <c r="H1466" s="251"/>
      <c r="I1466" s="251"/>
      <c r="J1466" s="251"/>
      <c r="K1466" s="251"/>
      <c r="L1466" s="251"/>
      <c r="M1466" s="251"/>
      <c r="N1466" s="251"/>
      <c r="O1466" s="251"/>
      <c r="P1466" s="251"/>
      <c r="Q1466" s="251"/>
      <c r="R1466" s="251"/>
      <c r="S1466" s="251"/>
      <c r="T1466" s="251"/>
      <c r="U1466" s="251"/>
      <c r="V1466" s="251"/>
      <c r="W1466" s="251"/>
      <c r="X1466" s="251"/>
      <c r="Y1466" s="251"/>
      <c r="Z1466" s="251"/>
      <c r="AA1466" s="251"/>
      <c r="AB1466" s="251"/>
      <c r="AC1466" s="251"/>
      <c r="AD1466" s="251"/>
      <c r="AE1466" s="251"/>
      <c r="AF1466" s="251"/>
      <c r="AG1466" s="251"/>
      <c r="AH1466" s="251"/>
      <c r="AI1466" s="251"/>
      <c r="AJ1466" s="251"/>
      <c r="AK1466" s="251"/>
      <c r="AL1466" s="251"/>
      <c r="AM1466" s="251"/>
      <c r="AN1466" s="251"/>
      <c r="AO1466" s="251"/>
      <c r="AP1466" s="251"/>
      <c r="AQ1466" s="251"/>
    </row>
    <row r="1467" spans="1:43" ht="12" customHeight="1">
      <c r="A1467" s="3"/>
      <c r="B1467" s="3"/>
      <c r="C1467" s="3"/>
      <c r="D1467" s="17"/>
    </row>
    <row r="1468" spans="1:43">
      <c r="A1468" s="3"/>
      <c r="B1468" s="3"/>
      <c r="C1468" s="3"/>
      <c r="D1468" s="17"/>
      <c r="F1468" s="72"/>
      <c r="G1468" s="72"/>
      <c r="H1468" s="72"/>
      <c r="I1468" s="72"/>
      <c r="J1468" s="72"/>
      <c r="K1468" s="72"/>
      <c r="L1468" s="72"/>
      <c r="M1468" s="72"/>
      <c r="N1468" s="72"/>
      <c r="O1468" s="72"/>
      <c r="P1468" s="72"/>
      <c r="Q1468" s="72"/>
      <c r="R1468" s="72"/>
      <c r="S1468" s="72"/>
      <c r="T1468" s="72"/>
      <c r="U1468" s="72"/>
      <c r="V1468" s="72"/>
      <c r="W1468" s="72"/>
      <c r="X1468" s="72"/>
      <c r="Y1468" s="72"/>
      <c r="Z1468" s="72"/>
      <c r="AA1468" s="72"/>
      <c r="AB1468" s="72"/>
      <c r="AC1468" s="72"/>
      <c r="AD1468" s="72"/>
      <c r="AE1468" s="72"/>
      <c r="AF1468" s="72"/>
      <c r="AG1468" s="72"/>
      <c r="AH1468" s="72"/>
      <c r="AI1468" s="72"/>
      <c r="AJ1468" s="72"/>
      <c r="AK1468" s="72"/>
      <c r="AL1468" s="72"/>
      <c r="AM1468" s="72"/>
      <c r="AN1468" s="72"/>
      <c r="AO1468" s="72"/>
      <c r="AP1468" s="72"/>
      <c r="AQ1468" s="72"/>
    </row>
    <row r="1469" spans="1:43">
      <c r="A1469" s="3"/>
      <c r="B1469" s="3"/>
      <c r="C1469" s="3"/>
      <c r="F1469" s="405" t="s">
        <v>503</v>
      </c>
      <c r="G1469" s="405"/>
      <c r="H1469" s="405"/>
      <c r="I1469" s="405"/>
      <c r="J1469" s="405"/>
      <c r="K1469" s="405"/>
      <c r="L1469" s="405"/>
      <c r="M1469" s="405"/>
      <c r="N1469" s="405"/>
      <c r="O1469" s="405"/>
      <c r="P1469" s="405"/>
      <c r="Q1469" s="405"/>
      <c r="R1469" s="405"/>
      <c r="S1469" s="405"/>
      <c r="T1469" s="405"/>
      <c r="U1469" s="405"/>
      <c r="V1469" s="405"/>
      <c r="W1469" s="405"/>
      <c r="X1469" s="405"/>
      <c r="Y1469" s="405"/>
      <c r="Z1469" s="405"/>
      <c r="AA1469" s="405"/>
      <c r="AB1469" s="405"/>
      <c r="AC1469" s="405"/>
      <c r="AD1469" s="405"/>
      <c r="AE1469" s="405"/>
      <c r="AF1469" s="405"/>
      <c r="AG1469" s="405"/>
      <c r="AH1469" s="405"/>
      <c r="AI1469" s="405"/>
      <c r="AJ1469" s="405"/>
      <c r="AK1469" s="405"/>
      <c r="AL1469" s="405"/>
      <c r="AM1469" s="405"/>
      <c r="AN1469" s="405"/>
      <c r="AO1469" s="405"/>
      <c r="AP1469" s="405"/>
      <c r="AQ1469" s="405"/>
    </row>
    <row r="1470" spans="1:43">
      <c r="A1470" s="3"/>
      <c r="B1470" s="3"/>
      <c r="C1470" s="3"/>
      <c r="F1470" s="252" t="s">
        <v>504</v>
      </c>
      <c r="G1470" s="252"/>
      <c r="H1470" s="252"/>
      <c r="I1470" s="252"/>
      <c r="J1470" s="252"/>
      <c r="K1470" s="252"/>
      <c r="L1470" s="252"/>
      <c r="M1470" s="252"/>
      <c r="N1470" s="252"/>
      <c r="O1470" s="252"/>
      <c r="P1470" s="252"/>
      <c r="Q1470" s="252"/>
      <c r="R1470" s="252"/>
      <c r="S1470" s="252"/>
      <c r="T1470" s="252"/>
      <c r="U1470" s="252"/>
      <c r="V1470" s="252"/>
      <c r="W1470" s="252"/>
      <c r="X1470" s="252"/>
      <c r="Y1470" s="252"/>
      <c r="Z1470" s="252"/>
      <c r="AA1470" s="252"/>
      <c r="AB1470" s="252"/>
      <c r="AC1470" s="252"/>
      <c r="AD1470" s="252"/>
      <c r="AE1470" s="252"/>
      <c r="AF1470" s="252"/>
      <c r="AG1470" s="252"/>
      <c r="AH1470" s="252"/>
      <c r="AI1470" s="252"/>
      <c r="AJ1470" s="252"/>
      <c r="AK1470" s="252"/>
      <c r="AL1470" s="252"/>
      <c r="AM1470" s="252"/>
      <c r="AN1470" s="252"/>
      <c r="AO1470" s="252"/>
      <c r="AP1470" s="252"/>
      <c r="AQ1470" s="252"/>
    </row>
    <row r="1471" spans="1:43">
      <c r="A1471" s="3"/>
      <c r="B1471" s="3"/>
      <c r="C1471" s="3"/>
      <c r="F1471" s="252"/>
      <c r="G1471" s="252"/>
      <c r="H1471" s="252"/>
      <c r="I1471" s="252"/>
      <c r="J1471" s="252"/>
      <c r="K1471" s="252"/>
      <c r="L1471" s="252"/>
      <c r="M1471" s="252"/>
      <c r="N1471" s="252"/>
      <c r="O1471" s="252"/>
      <c r="P1471" s="252"/>
      <c r="Q1471" s="252"/>
      <c r="R1471" s="252"/>
      <c r="S1471" s="252"/>
      <c r="T1471" s="252"/>
      <c r="U1471" s="252"/>
      <c r="V1471" s="252"/>
      <c r="W1471" s="252"/>
      <c r="X1471" s="252"/>
      <c r="Y1471" s="252"/>
      <c r="Z1471" s="252"/>
      <c r="AA1471" s="252"/>
      <c r="AB1471" s="252"/>
      <c r="AC1471" s="252"/>
      <c r="AD1471" s="252"/>
      <c r="AE1471" s="252"/>
      <c r="AF1471" s="252"/>
      <c r="AG1471" s="252"/>
      <c r="AH1471" s="252"/>
      <c r="AI1471" s="252"/>
      <c r="AJ1471" s="252"/>
      <c r="AK1471" s="252"/>
      <c r="AL1471" s="252"/>
      <c r="AM1471" s="252"/>
      <c r="AN1471" s="252"/>
      <c r="AO1471" s="252"/>
      <c r="AP1471" s="252"/>
      <c r="AQ1471" s="252"/>
    </row>
    <row r="1472" spans="1:43">
      <c r="A1472" s="3"/>
      <c r="B1472" s="3"/>
      <c r="C1472" s="3"/>
      <c r="F1472" s="72"/>
      <c r="G1472" s="72"/>
      <c r="H1472" s="72"/>
      <c r="I1472" s="72"/>
      <c r="J1472" s="72"/>
      <c r="K1472" s="72"/>
      <c r="L1472" s="72"/>
      <c r="M1472" s="72"/>
      <c r="N1472" s="72"/>
      <c r="O1472" s="72"/>
      <c r="P1472" s="72"/>
      <c r="Q1472" s="72"/>
      <c r="R1472" s="72"/>
      <c r="S1472" s="72"/>
      <c r="T1472" s="72"/>
      <c r="U1472" s="72"/>
      <c r="V1472" s="72"/>
      <c r="W1472" s="72"/>
      <c r="X1472" s="72"/>
      <c r="Y1472" s="72"/>
      <c r="Z1472" s="72"/>
      <c r="AA1472" s="72"/>
      <c r="AB1472" s="72"/>
      <c r="AC1472" s="72"/>
      <c r="AD1472" s="72"/>
      <c r="AE1472" s="72"/>
      <c r="AF1472" s="72"/>
      <c r="AG1472" s="72"/>
      <c r="AH1472" s="72"/>
      <c r="AI1472" s="72"/>
      <c r="AJ1472" s="72"/>
      <c r="AK1472" s="72"/>
      <c r="AL1472" s="72"/>
      <c r="AM1472" s="72"/>
      <c r="AN1472" s="72"/>
      <c r="AO1472" s="72"/>
      <c r="AP1472" s="72"/>
      <c r="AQ1472" s="72"/>
    </row>
    <row r="1473" spans="1:43" ht="12.75" customHeight="1">
      <c r="A1473" s="3"/>
      <c r="B1473" s="3"/>
      <c r="C1473" s="3"/>
      <c r="D1473" s="3"/>
      <c r="F1473" s="252" t="s">
        <v>583</v>
      </c>
      <c r="G1473" s="252"/>
      <c r="H1473" s="252"/>
      <c r="I1473" s="252"/>
      <c r="J1473" s="252"/>
      <c r="K1473" s="252"/>
      <c r="L1473" s="252"/>
      <c r="M1473" s="252"/>
      <c r="N1473" s="252"/>
      <c r="O1473" s="252"/>
      <c r="P1473" s="252"/>
      <c r="Q1473" s="252"/>
      <c r="R1473" s="252"/>
      <c r="S1473" s="252"/>
      <c r="T1473" s="252"/>
      <c r="U1473" s="252"/>
      <c r="V1473" s="252"/>
      <c r="W1473" s="252"/>
      <c r="X1473" s="252"/>
      <c r="Y1473" s="252"/>
      <c r="Z1473" s="252"/>
      <c r="AA1473" s="252"/>
      <c r="AB1473" s="252"/>
      <c r="AC1473" s="252"/>
      <c r="AD1473" s="252"/>
      <c r="AE1473" s="252"/>
      <c r="AF1473" s="252"/>
      <c r="AG1473" s="252"/>
      <c r="AH1473" s="252"/>
      <c r="AI1473" s="252"/>
      <c r="AJ1473" s="252"/>
      <c r="AK1473" s="252"/>
      <c r="AL1473" s="252"/>
      <c r="AM1473" s="252"/>
      <c r="AN1473" s="252"/>
      <c r="AO1473" s="252"/>
      <c r="AP1473" s="252"/>
      <c r="AQ1473" s="252"/>
    </row>
    <row r="1474" spans="1:43">
      <c r="A1474" s="3"/>
      <c r="B1474" s="3"/>
      <c r="C1474" s="3"/>
      <c r="D1474" s="3"/>
      <c r="F1474" s="252"/>
      <c r="G1474" s="252"/>
      <c r="H1474" s="252"/>
      <c r="I1474" s="252"/>
      <c r="J1474" s="252"/>
      <c r="K1474" s="252"/>
      <c r="L1474" s="252"/>
      <c r="M1474" s="252"/>
      <c r="N1474" s="252"/>
      <c r="O1474" s="252"/>
      <c r="P1474" s="252"/>
      <c r="Q1474" s="252"/>
      <c r="R1474" s="252"/>
      <c r="S1474" s="252"/>
      <c r="T1474" s="252"/>
      <c r="U1474" s="252"/>
      <c r="V1474" s="252"/>
      <c r="W1474" s="252"/>
      <c r="X1474" s="252"/>
      <c r="Y1474" s="252"/>
      <c r="Z1474" s="252"/>
      <c r="AA1474" s="252"/>
      <c r="AB1474" s="252"/>
      <c r="AC1474" s="252"/>
      <c r="AD1474" s="252"/>
      <c r="AE1474" s="252"/>
      <c r="AF1474" s="252"/>
      <c r="AG1474" s="252"/>
      <c r="AH1474" s="252"/>
      <c r="AI1474" s="252"/>
      <c r="AJ1474" s="252"/>
      <c r="AK1474" s="252"/>
      <c r="AL1474" s="252"/>
      <c r="AM1474" s="252"/>
      <c r="AN1474" s="252"/>
      <c r="AO1474" s="252"/>
      <c r="AP1474" s="252"/>
      <c r="AQ1474" s="252"/>
    </row>
    <row r="1475" spans="1:43">
      <c r="A1475" s="3"/>
      <c r="B1475" s="3"/>
      <c r="C1475" s="3"/>
      <c r="D1475" s="3"/>
      <c r="F1475" s="72"/>
      <c r="G1475" s="72"/>
      <c r="H1475" s="72"/>
      <c r="I1475" s="72"/>
      <c r="J1475" s="72"/>
      <c r="K1475" s="72"/>
      <c r="L1475" s="72"/>
      <c r="M1475" s="72"/>
      <c r="N1475" s="72"/>
      <c r="O1475" s="72"/>
      <c r="P1475" s="72"/>
      <c r="Q1475" s="72"/>
      <c r="R1475" s="72"/>
      <c r="S1475" s="72"/>
      <c r="T1475" s="72"/>
      <c r="U1475" s="72"/>
      <c r="V1475" s="72"/>
      <c r="W1475" s="72"/>
      <c r="X1475" s="72"/>
      <c r="Y1475" s="72"/>
      <c r="Z1475" s="72"/>
      <c r="AA1475" s="72"/>
      <c r="AB1475" s="72"/>
      <c r="AC1475" s="72"/>
      <c r="AD1475" s="72"/>
      <c r="AE1475" s="72"/>
      <c r="AF1475" s="72"/>
      <c r="AG1475" s="72"/>
      <c r="AH1475" s="72"/>
      <c r="AI1475" s="72"/>
      <c r="AJ1475" s="72"/>
      <c r="AK1475" s="72"/>
      <c r="AL1475" s="72"/>
      <c r="AM1475" s="72"/>
      <c r="AN1475" s="72"/>
      <c r="AO1475" s="72"/>
      <c r="AP1475" s="72"/>
      <c r="AQ1475" s="72"/>
    </row>
    <row r="1476" spans="1:43" ht="12.75" customHeight="1">
      <c r="A1476" s="3"/>
      <c r="B1476" s="58"/>
      <c r="C1476" s="58"/>
      <c r="D1476" s="58"/>
      <c r="F1476" s="144"/>
      <c r="L1476" s="144"/>
      <c r="R1476" s="80"/>
      <c r="S1476" s="80"/>
      <c r="T1476" s="80"/>
      <c r="U1476" s="80"/>
      <c r="W1476" s="45"/>
      <c r="X1476" s="45"/>
      <c r="Y1476" s="45"/>
      <c r="Z1476" s="45"/>
      <c r="AA1476" s="45"/>
      <c r="AB1476" s="247" t="s">
        <v>505</v>
      </c>
      <c r="AC1476" s="247"/>
      <c r="AD1476" s="247"/>
      <c r="AE1476" s="247"/>
      <c r="AF1476" s="247" t="s">
        <v>506</v>
      </c>
      <c r="AG1476" s="247"/>
      <c r="AH1476" s="247"/>
      <c r="AI1476" s="247"/>
      <c r="AJ1476" s="247" t="s">
        <v>507</v>
      </c>
      <c r="AK1476" s="247"/>
      <c r="AL1476" s="247"/>
      <c r="AM1476" s="247"/>
      <c r="AN1476" s="247" t="s">
        <v>394</v>
      </c>
      <c r="AO1476" s="247"/>
      <c r="AP1476" s="247"/>
      <c r="AQ1476" s="247"/>
    </row>
    <row r="1477" spans="1:43" ht="12.75" customHeight="1">
      <c r="A1477" s="3"/>
      <c r="B1477" s="58"/>
      <c r="C1477" s="58"/>
      <c r="D1477" s="58"/>
      <c r="F1477" s="144"/>
      <c r="L1477" s="144"/>
      <c r="R1477" s="80"/>
      <c r="S1477" s="80"/>
      <c r="T1477" s="80"/>
      <c r="U1477" s="80"/>
      <c r="W1477" s="45"/>
      <c r="X1477" s="45"/>
      <c r="Y1477" s="45"/>
      <c r="Z1477" s="45"/>
      <c r="AA1477" s="45"/>
      <c r="AB1477" s="248"/>
      <c r="AC1477" s="248"/>
      <c r="AD1477" s="248"/>
      <c r="AE1477" s="248"/>
      <c r="AF1477" s="248"/>
      <c r="AG1477" s="248"/>
      <c r="AH1477" s="248"/>
      <c r="AI1477" s="248"/>
      <c r="AJ1477" s="248"/>
      <c r="AK1477" s="248"/>
      <c r="AL1477" s="248"/>
      <c r="AM1477" s="248"/>
      <c r="AN1477" s="248"/>
      <c r="AO1477" s="248"/>
      <c r="AP1477" s="248"/>
      <c r="AQ1477" s="248"/>
    </row>
    <row r="1478" spans="1:43">
      <c r="A1478" s="3"/>
      <c r="B1478" s="58"/>
      <c r="C1478" s="58"/>
      <c r="D1478" s="58"/>
      <c r="F1478" s="408" t="s">
        <v>508</v>
      </c>
      <c r="G1478" s="408"/>
      <c r="H1478" s="408"/>
      <c r="I1478" s="408"/>
      <c r="J1478" s="408"/>
      <c r="K1478" s="408"/>
      <c r="L1478" s="408"/>
      <c r="M1478" s="408"/>
      <c r="N1478" s="408"/>
      <c r="O1478" s="408"/>
      <c r="P1478" s="408"/>
      <c r="Q1478" s="408"/>
      <c r="R1478" s="408"/>
      <c r="S1478" s="408"/>
      <c r="T1478" s="408"/>
      <c r="U1478" s="408"/>
      <c r="V1478" s="408"/>
      <c r="W1478" s="145"/>
      <c r="X1478" s="145"/>
      <c r="Y1478" s="145"/>
      <c r="Z1478" s="145"/>
      <c r="AA1478" s="145"/>
      <c r="AB1478" s="407"/>
      <c r="AC1478" s="407"/>
      <c r="AD1478" s="407"/>
      <c r="AE1478" s="407"/>
      <c r="AF1478" s="407"/>
      <c r="AG1478" s="407"/>
      <c r="AH1478" s="407"/>
      <c r="AI1478" s="407"/>
      <c r="AJ1478" s="407"/>
      <c r="AK1478" s="407"/>
      <c r="AL1478" s="407"/>
      <c r="AM1478" s="407"/>
      <c r="AN1478" s="407"/>
      <c r="AO1478" s="407"/>
      <c r="AP1478" s="407"/>
      <c r="AQ1478" s="407"/>
    </row>
    <row r="1479" spans="1:43" ht="12.75" customHeight="1">
      <c r="A1479" s="3"/>
      <c r="B1479" s="58"/>
      <c r="C1479" s="58"/>
      <c r="D1479" s="58"/>
      <c r="F1479" s="328" t="s">
        <v>509</v>
      </c>
      <c r="G1479" s="328"/>
      <c r="H1479" s="328"/>
      <c r="I1479" s="328"/>
      <c r="J1479" s="328"/>
      <c r="K1479" s="328"/>
      <c r="L1479" s="328"/>
      <c r="M1479" s="328"/>
      <c r="N1479" s="328"/>
      <c r="O1479" s="328"/>
      <c r="P1479" s="328"/>
      <c r="Q1479" s="328"/>
      <c r="R1479" s="328"/>
      <c r="S1479" s="328"/>
      <c r="T1479" s="328"/>
      <c r="U1479" s="328"/>
      <c r="V1479" s="328"/>
      <c r="W1479" s="146"/>
      <c r="X1479" s="146"/>
      <c r="Y1479" s="146"/>
      <c r="Z1479" s="146"/>
      <c r="AA1479" s="146"/>
      <c r="AB1479" s="409"/>
      <c r="AC1479" s="409"/>
      <c r="AD1479" s="409"/>
      <c r="AE1479" s="409"/>
      <c r="AF1479" s="409">
        <v>0</v>
      </c>
      <c r="AG1479" s="409"/>
      <c r="AH1479" s="409"/>
      <c r="AI1479" s="409"/>
      <c r="AJ1479" s="409">
        <v>0</v>
      </c>
      <c r="AK1479" s="409"/>
      <c r="AL1479" s="409"/>
      <c r="AM1479" s="409"/>
      <c r="AN1479" s="409">
        <f>SUM(W1479:AM1479)</f>
        <v>0</v>
      </c>
      <c r="AO1479" s="409"/>
      <c r="AP1479" s="409"/>
      <c r="AQ1479" s="409"/>
    </row>
    <row r="1480" spans="1:43" ht="12.75" customHeight="1">
      <c r="A1480" s="3"/>
      <c r="B1480" s="58"/>
      <c r="C1480" s="58"/>
      <c r="D1480" s="58"/>
      <c r="F1480" s="320" t="s">
        <v>60</v>
      </c>
      <c r="G1480" s="320"/>
      <c r="H1480" s="320"/>
      <c r="I1480" s="320"/>
      <c r="J1480" s="320"/>
      <c r="K1480" s="320"/>
      <c r="L1480" s="320"/>
      <c r="M1480" s="320"/>
      <c r="N1480" s="320"/>
      <c r="O1480" s="320"/>
      <c r="P1480" s="320"/>
      <c r="Q1480" s="320"/>
      <c r="R1480" s="320"/>
      <c r="S1480" s="320"/>
      <c r="T1480" s="320"/>
      <c r="U1480" s="320"/>
      <c r="V1480" s="147"/>
      <c r="W1480" s="146"/>
      <c r="X1480" s="146"/>
      <c r="Y1480" s="146"/>
      <c r="Z1480" s="146"/>
      <c r="AA1480" s="146"/>
      <c r="AB1480" s="416">
        <f>AA224</f>
        <v>90</v>
      </c>
      <c r="AC1480" s="416"/>
      <c r="AD1480" s="416"/>
      <c r="AE1480" s="416"/>
      <c r="AF1480" s="416">
        <v>0</v>
      </c>
      <c r="AG1480" s="416"/>
      <c r="AH1480" s="416"/>
      <c r="AI1480" s="416"/>
      <c r="AJ1480" s="416">
        <v>0</v>
      </c>
      <c r="AK1480" s="416"/>
      <c r="AL1480" s="416"/>
      <c r="AM1480" s="416"/>
      <c r="AN1480" s="416">
        <f>SUM(W1480:AM1480)</f>
        <v>90</v>
      </c>
      <c r="AO1480" s="416"/>
      <c r="AP1480" s="416"/>
      <c r="AQ1480" s="416"/>
    </row>
    <row r="1481" spans="1:43">
      <c r="A1481" s="3"/>
      <c r="B1481" s="58"/>
      <c r="C1481" s="58"/>
      <c r="D1481" s="58"/>
      <c r="F1481" s="408" t="s">
        <v>394</v>
      </c>
      <c r="G1481" s="408"/>
      <c r="H1481" s="408"/>
      <c r="I1481" s="408"/>
      <c r="J1481" s="408"/>
      <c r="K1481" s="408"/>
      <c r="L1481" s="408"/>
      <c r="M1481" s="408"/>
      <c r="N1481" s="408"/>
      <c r="O1481" s="408"/>
      <c r="P1481" s="408"/>
      <c r="R1481" s="148"/>
      <c r="S1481" s="148"/>
      <c r="T1481" s="148"/>
      <c r="U1481" s="148"/>
      <c r="V1481" s="147"/>
      <c r="W1481" s="149"/>
      <c r="X1481" s="149"/>
      <c r="Y1481" s="149"/>
      <c r="Z1481" s="149"/>
      <c r="AA1481" s="149"/>
      <c r="AB1481" s="415">
        <f>SUBTOTAL(9,AB1479:AB1480)</f>
        <v>90</v>
      </c>
      <c r="AC1481" s="415"/>
      <c r="AD1481" s="415"/>
      <c r="AE1481" s="415"/>
      <c r="AF1481" s="415">
        <f>SUM(AF1479:AI1479)</f>
        <v>0</v>
      </c>
      <c r="AG1481" s="415"/>
      <c r="AH1481" s="415"/>
      <c r="AI1481" s="415"/>
      <c r="AJ1481" s="415">
        <f>SUM(AJ1479:AM1479)</f>
        <v>0</v>
      </c>
      <c r="AK1481" s="415"/>
      <c r="AL1481" s="415"/>
      <c r="AM1481" s="415"/>
      <c r="AN1481" s="415">
        <f>SUM(AN1479:AQ1480)</f>
        <v>90</v>
      </c>
      <c r="AO1481" s="415"/>
      <c r="AP1481" s="415"/>
      <c r="AQ1481" s="415"/>
    </row>
    <row r="1482" spans="1:43">
      <c r="A1482" s="3"/>
      <c r="B1482" s="58"/>
      <c r="C1482" s="58"/>
      <c r="D1482" s="58"/>
      <c r="F1482" s="150"/>
      <c r="G1482" s="150"/>
      <c r="H1482" s="150"/>
      <c r="I1482" s="150"/>
      <c r="J1482" s="150"/>
      <c r="K1482" s="150"/>
      <c r="L1482" s="150"/>
      <c r="M1482" s="150"/>
      <c r="N1482" s="151"/>
      <c r="R1482" s="145"/>
      <c r="S1482" s="145"/>
      <c r="T1482" s="145"/>
      <c r="U1482" s="145"/>
      <c r="V1482" s="145"/>
      <c r="W1482" s="145"/>
      <c r="X1482" s="412"/>
      <c r="Y1482" s="412"/>
      <c r="Z1482" s="412"/>
      <c r="AA1482" s="412"/>
      <c r="AB1482" s="414"/>
      <c r="AC1482" s="414"/>
      <c r="AD1482" s="414"/>
      <c r="AE1482" s="414"/>
      <c r="AF1482" s="414"/>
      <c r="AG1482" s="414"/>
      <c r="AH1482" s="414"/>
      <c r="AI1482" s="414"/>
      <c r="AJ1482" s="414"/>
      <c r="AK1482" s="414"/>
      <c r="AL1482" s="414"/>
      <c r="AM1482" s="414"/>
      <c r="AN1482" s="414"/>
      <c r="AO1482" s="414"/>
      <c r="AP1482" s="414"/>
      <c r="AQ1482" s="414"/>
    </row>
    <row r="1483" spans="1:43">
      <c r="A1483" s="3"/>
      <c r="B1483" s="58"/>
      <c r="C1483" s="58"/>
      <c r="D1483" s="58"/>
      <c r="F1483" s="408" t="s">
        <v>510</v>
      </c>
      <c r="G1483" s="408"/>
      <c r="H1483" s="408"/>
      <c r="I1483" s="408"/>
      <c r="J1483" s="408"/>
      <c r="K1483" s="408"/>
      <c r="L1483" s="408"/>
      <c r="M1483" s="408"/>
      <c r="N1483" s="408"/>
      <c r="O1483" s="408"/>
      <c r="P1483" s="408"/>
      <c r="Q1483" s="408"/>
      <c r="R1483" s="408"/>
      <c r="S1483" s="408"/>
      <c r="T1483" s="408"/>
      <c r="U1483" s="408"/>
      <c r="V1483" s="408"/>
      <c r="W1483" s="145"/>
      <c r="X1483" s="412"/>
      <c r="Y1483" s="412"/>
      <c r="Z1483" s="412"/>
      <c r="AA1483" s="412"/>
      <c r="AB1483" s="412"/>
      <c r="AC1483" s="412"/>
      <c r="AD1483" s="412"/>
      <c r="AE1483" s="412"/>
      <c r="AF1483" s="412"/>
      <c r="AG1483" s="412"/>
      <c r="AH1483" s="412"/>
      <c r="AI1483" s="412"/>
      <c r="AJ1483" s="412"/>
      <c r="AK1483" s="412"/>
      <c r="AL1483" s="412"/>
      <c r="AM1483" s="412"/>
      <c r="AN1483" s="412"/>
      <c r="AO1483" s="412"/>
      <c r="AP1483" s="412"/>
      <c r="AQ1483" s="412"/>
    </row>
    <row r="1484" spans="1:43" ht="12.75" customHeight="1">
      <c r="A1484" s="3"/>
      <c r="B1484" s="58"/>
      <c r="C1484" s="58"/>
      <c r="D1484" s="58"/>
      <c r="F1484" s="328" t="s">
        <v>493</v>
      </c>
      <c r="G1484" s="328"/>
      <c r="H1484" s="328"/>
      <c r="I1484" s="328"/>
      <c r="J1484" s="328"/>
      <c r="K1484" s="328"/>
      <c r="L1484" s="328"/>
      <c r="M1484" s="328"/>
      <c r="N1484" s="328"/>
      <c r="O1484" s="328"/>
      <c r="P1484" s="328"/>
      <c r="Q1484" s="328"/>
      <c r="R1484" s="328"/>
      <c r="S1484" s="328"/>
      <c r="T1484" s="328"/>
      <c r="U1484" s="328"/>
      <c r="V1484" s="328"/>
      <c r="W1484" s="152"/>
      <c r="X1484" s="409"/>
      <c r="Y1484" s="409"/>
      <c r="Z1484" s="409"/>
      <c r="AA1484" s="409"/>
      <c r="AB1484" s="409">
        <v>0</v>
      </c>
      <c r="AC1484" s="409"/>
      <c r="AD1484" s="409"/>
      <c r="AE1484" s="409"/>
      <c r="AF1484" s="409">
        <v>0</v>
      </c>
      <c r="AG1484" s="409"/>
      <c r="AH1484" s="409"/>
      <c r="AI1484" s="409"/>
      <c r="AJ1484" s="413" t="s">
        <v>25</v>
      </c>
      <c r="AK1484" s="413"/>
      <c r="AL1484" s="413"/>
      <c r="AM1484" s="413"/>
      <c r="AN1484" s="409">
        <f>SUM(X1484:AM1484)</f>
        <v>0</v>
      </c>
      <c r="AO1484" s="409"/>
      <c r="AP1484" s="409"/>
      <c r="AQ1484" s="409"/>
    </row>
    <row r="1485" spans="1:43" ht="12.75" customHeight="1">
      <c r="A1485" s="3"/>
      <c r="B1485" s="58"/>
      <c r="C1485" s="58"/>
      <c r="D1485" s="58"/>
      <c r="F1485" s="328" t="s">
        <v>84</v>
      </c>
      <c r="G1485" s="328"/>
      <c r="H1485" s="328"/>
      <c r="I1485" s="328"/>
      <c r="J1485" s="328"/>
      <c r="K1485" s="328"/>
      <c r="L1485" s="328"/>
      <c r="M1485" s="328"/>
      <c r="N1485" s="328"/>
      <c r="O1485" s="328"/>
      <c r="P1485" s="328"/>
      <c r="Q1485" s="328"/>
      <c r="R1485" s="328"/>
      <c r="S1485" s="328"/>
      <c r="T1485" s="328"/>
      <c r="U1485" s="328"/>
      <c r="V1485" s="328"/>
      <c r="W1485" s="152"/>
      <c r="X1485" s="409"/>
      <c r="Y1485" s="409"/>
      <c r="Z1485" s="409"/>
      <c r="AA1485" s="409"/>
      <c r="AB1485" s="409">
        <f>AA243</f>
        <v>337</v>
      </c>
      <c r="AC1485" s="409"/>
      <c r="AD1485" s="409"/>
      <c r="AE1485" s="409"/>
      <c r="AF1485" s="409">
        <v>0</v>
      </c>
      <c r="AG1485" s="409"/>
      <c r="AH1485" s="409"/>
      <c r="AI1485" s="409"/>
      <c r="AJ1485" s="409">
        <v>0</v>
      </c>
      <c r="AK1485" s="409"/>
      <c r="AL1485" s="409"/>
      <c r="AM1485" s="409"/>
      <c r="AN1485" s="409">
        <f>SUM(X1485:AM1485)</f>
        <v>337</v>
      </c>
      <c r="AO1485" s="409"/>
      <c r="AP1485" s="409"/>
      <c r="AQ1485" s="409"/>
    </row>
    <row r="1486" spans="1:43" ht="12.75" customHeight="1">
      <c r="A1486" s="3"/>
      <c r="B1486" s="58"/>
      <c r="C1486" s="58"/>
      <c r="D1486" s="58"/>
      <c r="F1486" s="328" t="s">
        <v>511</v>
      </c>
      <c r="G1486" s="328"/>
      <c r="H1486" s="328"/>
      <c r="I1486" s="328"/>
      <c r="J1486" s="328"/>
      <c r="K1486" s="328"/>
      <c r="L1486" s="328"/>
      <c r="M1486" s="328"/>
      <c r="N1486" s="328"/>
      <c r="O1486" s="328"/>
      <c r="P1486" s="328"/>
      <c r="Q1486" s="328"/>
      <c r="R1486" s="328"/>
      <c r="S1486" s="328"/>
      <c r="T1486" s="328"/>
      <c r="U1486" s="328"/>
      <c r="V1486" s="328"/>
      <c r="W1486" s="152"/>
      <c r="X1486" s="409"/>
      <c r="Y1486" s="409"/>
      <c r="Z1486" s="409"/>
      <c r="AA1486" s="409"/>
      <c r="AB1486" s="409">
        <f>AA245</f>
        <v>29</v>
      </c>
      <c r="AC1486" s="409"/>
      <c r="AD1486" s="409"/>
      <c r="AE1486" s="409"/>
      <c r="AF1486" s="409">
        <v>0</v>
      </c>
      <c r="AG1486" s="409"/>
      <c r="AH1486" s="409"/>
      <c r="AI1486" s="409"/>
      <c r="AJ1486" s="409">
        <v>0</v>
      </c>
      <c r="AK1486" s="409"/>
      <c r="AL1486" s="409"/>
      <c r="AM1486" s="409"/>
      <c r="AN1486" s="409">
        <f>SUM(X1486:AM1486)</f>
        <v>29</v>
      </c>
      <c r="AO1486" s="409"/>
      <c r="AP1486" s="409"/>
      <c r="AQ1486" s="409"/>
    </row>
    <row r="1487" spans="1:43">
      <c r="A1487" s="3"/>
      <c r="B1487" s="58"/>
      <c r="C1487" s="58"/>
      <c r="D1487" s="58"/>
      <c r="F1487" s="408" t="s">
        <v>394</v>
      </c>
      <c r="G1487" s="417"/>
      <c r="H1487" s="417"/>
      <c r="I1487" s="417"/>
      <c r="J1487" s="417"/>
      <c r="K1487" s="417"/>
      <c r="L1487" s="417"/>
      <c r="M1487" s="417"/>
      <c r="N1487" s="417"/>
      <c r="O1487" s="417"/>
      <c r="P1487" s="417"/>
      <c r="Q1487" s="417"/>
      <c r="R1487" s="417"/>
      <c r="S1487" s="417"/>
      <c r="T1487" s="117"/>
      <c r="U1487" s="117"/>
      <c r="V1487" s="118"/>
      <c r="W1487" s="148"/>
      <c r="X1487" s="425"/>
      <c r="Y1487" s="425"/>
      <c r="Z1487" s="425"/>
      <c r="AA1487" s="425"/>
      <c r="AB1487" s="415">
        <f>SUM(AB1484:AE1486)</f>
        <v>366</v>
      </c>
      <c r="AC1487" s="415"/>
      <c r="AD1487" s="415"/>
      <c r="AE1487" s="415"/>
      <c r="AF1487" s="415">
        <f>SUM(AF1484:AI1486)</f>
        <v>0</v>
      </c>
      <c r="AG1487" s="415"/>
      <c r="AH1487" s="415"/>
      <c r="AI1487" s="415"/>
      <c r="AJ1487" s="415">
        <f>SUM(AJ1484:AM1486)</f>
        <v>0</v>
      </c>
      <c r="AK1487" s="415"/>
      <c r="AL1487" s="415"/>
      <c r="AM1487" s="415"/>
      <c r="AN1487" s="415">
        <f>SUM(X1487:AM1487)</f>
        <v>366</v>
      </c>
      <c r="AO1487" s="415"/>
      <c r="AP1487" s="415"/>
      <c r="AQ1487" s="415"/>
    </row>
    <row r="1488" spans="1:43">
      <c r="A1488" s="3"/>
      <c r="B1488" s="58"/>
      <c r="C1488" s="58"/>
      <c r="D1488" s="58"/>
      <c r="F1488" s="140"/>
      <c r="R1488" s="23"/>
      <c r="S1488" s="23"/>
      <c r="T1488" s="23"/>
      <c r="U1488" s="23"/>
      <c r="V1488" s="23"/>
      <c r="W1488" s="23"/>
      <c r="X1488" s="153"/>
      <c r="Y1488" s="153"/>
      <c r="Z1488" s="153"/>
      <c r="AA1488" s="153"/>
      <c r="AB1488" s="25"/>
      <c r="AC1488" s="25"/>
      <c r="AD1488" s="25"/>
      <c r="AE1488" s="25"/>
      <c r="AF1488" s="25"/>
      <c r="AG1488" s="25"/>
      <c r="AH1488" s="25"/>
      <c r="AI1488" s="25"/>
      <c r="AJ1488" s="25"/>
      <c r="AK1488" s="25"/>
      <c r="AL1488" s="25"/>
      <c r="AM1488" s="25"/>
      <c r="AN1488" s="25"/>
      <c r="AO1488" s="25"/>
      <c r="AP1488" s="25"/>
      <c r="AQ1488" s="154"/>
    </row>
    <row r="1489" spans="1:43" ht="13.5" thickBot="1">
      <c r="A1489" s="3"/>
      <c r="B1489" s="58"/>
      <c r="C1489" s="58"/>
      <c r="D1489" s="58"/>
      <c r="F1489" s="408" t="s">
        <v>512</v>
      </c>
      <c r="G1489" s="417"/>
      <c r="H1489" s="417"/>
      <c r="I1489" s="417"/>
      <c r="J1489" s="417"/>
      <c r="K1489" s="417"/>
      <c r="L1489" s="417"/>
      <c r="M1489" s="417"/>
      <c r="N1489" s="417"/>
      <c r="O1489" s="417"/>
      <c r="P1489" s="417"/>
      <c r="Q1489" s="417"/>
      <c r="R1489" s="417"/>
      <c r="S1489" s="417"/>
      <c r="T1489" s="117"/>
      <c r="U1489" s="117"/>
      <c r="V1489" s="118"/>
      <c r="W1489" s="148"/>
      <c r="X1489" s="425"/>
      <c r="Y1489" s="425"/>
      <c r="Z1489" s="425"/>
      <c r="AA1489" s="425"/>
      <c r="AB1489" s="423">
        <f>AB1481-AB1487</f>
        <v>-276</v>
      </c>
      <c r="AC1489" s="423"/>
      <c r="AD1489" s="423"/>
      <c r="AE1489" s="423"/>
      <c r="AF1489" s="423">
        <f>AF1481-AF1487</f>
        <v>0</v>
      </c>
      <c r="AG1489" s="423"/>
      <c r="AH1489" s="423"/>
      <c r="AI1489" s="423"/>
      <c r="AJ1489" s="423">
        <f>AJ1481-AJ1487</f>
        <v>0</v>
      </c>
      <c r="AK1489" s="423"/>
      <c r="AL1489" s="423"/>
      <c r="AM1489" s="423"/>
      <c r="AN1489" s="423">
        <f>SUM(X1489:AM1489)</f>
        <v>-276</v>
      </c>
      <c r="AO1489" s="423"/>
      <c r="AP1489" s="423"/>
      <c r="AQ1489" s="423"/>
    </row>
    <row r="1490" spans="1:43" ht="13.5" thickTop="1">
      <c r="A1490" s="3"/>
      <c r="B1490" s="3"/>
      <c r="C1490" s="3"/>
      <c r="D1490" s="3"/>
      <c r="F1490" s="117"/>
      <c r="G1490" s="155"/>
      <c r="H1490" s="155"/>
      <c r="I1490" s="155"/>
      <c r="J1490" s="155"/>
      <c r="K1490" s="155"/>
      <c r="L1490" s="155"/>
      <c r="M1490" s="155"/>
      <c r="N1490" s="155"/>
      <c r="O1490" s="155"/>
      <c r="P1490" s="155"/>
      <c r="Q1490" s="155"/>
      <c r="R1490" s="155"/>
      <c r="S1490" s="155"/>
      <c r="T1490" s="117"/>
      <c r="U1490" s="117"/>
      <c r="V1490" s="118"/>
      <c r="W1490" s="148"/>
      <c r="X1490" s="149"/>
      <c r="Y1490" s="149"/>
      <c r="Z1490" s="149"/>
      <c r="AA1490" s="149"/>
      <c r="AB1490" s="149"/>
      <c r="AC1490" s="149"/>
      <c r="AD1490" s="149"/>
      <c r="AE1490" s="149"/>
      <c r="AF1490" s="149"/>
      <c r="AG1490" s="149"/>
      <c r="AH1490" s="149"/>
      <c r="AI1490" s="149"/>
      <c r="AJ1490" s="149"/>
      <c r="AK1490" s="149"/>
      <c r="AL1490" s="149"/>
      <c r="AM1490" s="149"/>
      <c r="AN1490" s="149"/>
      <c r="AO1490" s="149"/>
      <c r="AP1490" s="149"/>
      <c r="AQ1490" s="149"/>
    </row>
    <row r="1491" spans="1:43">
      <c r="A1491" s="3"/>
      <c r="B1491" s="3"/>
      <c r="C1491" s="3"/>
      <c r="D1491" s="3"/>
      <c r="F1491" s="117"/>
      <c r="G1491" s="155"/>
      <c r="H1491" s="155"/>
      <c r="I1491" s="155"/>
      <c r="J1491" s="155"/>
      <c r="K1491" s="155"/>
      <c r="L1491" s="155"/>
      <c r="M1491" s="155"/>
      <c r="N1491" s="155"/>
      <c r="O1491" s="155"/>
      <c r="P1491" s="155"/>
      <c r="Q1491" s="155"/>
      <c r="R1491" s="155"/>
      <c r="S1491" s="155"/>
      <c r="T1491" s="117"/>
      <c r="U1491" s="117"/>
      <c r="V1491" s="118"/>
      <c r="W1491" s="148"/>
      <c r="X1491" s="149"/>
      <c r="Y1491" s="149"/>
      <c r="Z1491" s="149"/>
      <c r="AA1491" s="149"/>
      <c r="AB1491" s="149"/>
      <c r="AC1491" s="149"/>
      <c r="AD1491" s="149"/>
      <c r="AE1491" s="149"/>
      <c r="AF1491" s="149"/>
      <c r="AG1491" s="149"/>
      <c r="AH1491" s="149"/>
      <c r="AI1491" s="149"/>
      <c r="AJ1491" s="149"/>
      <c r="AK1491" s="149"/>
      <c r="AL1491" s="149"/>
      <c r="AM1491" s="149"/>
      <c r="AN1491" s="149"/>
      <c r="AO1491" s="149"/>
      <c r="AP1491" s="149"/>
      <c r="AQ1491" s="149"/>
    </row>
    <row r="1492" spans="1:43">
      <c r="A1492" s="3"/>
      <c r="B1492" s="3"/>
      <c r="C1492" s="3"/>
      <c r="D1492" s="3"/>
      <c r="E1492" s="11"/>
      <c r="F1492" s="11"/>
      <c r="G1492" s="11"/>
      <c r="H1492" s="11"/>
      <c r="I1492" s="11"/>
      <c r="J1492" s="11"/>
      <c r="K1492" s="11"/>
      <c r="L1492" s="11"/>
      <c r="M1492" s="11"/>
      <c r="N1492" s="11"/>
      <c r="O1492" s="11"/>
      <c r="P1492" s="11"/>
      <c r="Q1492" s="11"/>
      <c r="R1492" s="11"/>
      <c r="S1492" s="11"/>
      <c r="T1492" s="11"/>
      <c r="U1492" s="11"/>
      <c r="V1492" s="11"/>
      <c r="W1492" s="11"/>
      <c r="X1492" s="11"/>
      <c r="Y1492" s="11"/>
      <c r="Z1492" s="11"/>
      <c r="AA1492" s="11"/>
      <c r="AB1492" s="11"/>
      <c r="AC1492" s="11"/>
      <c r="AD1492" s="11"/>
      <c r="AE1492" s="11"/>
      <c r="AF1492" s="11"/>
      <c r="AG1492" s="11"/>
      <c r="AH1492" s="11"/>
      <c r="AI1492" s="11"/>
      <c r="AJ1492" s="11"/>
      <c r="AK1492" s="11"/>
      <c r="AL1492" s="11"/>
      <c r="AM1492" s="12" t="s">
        <v>25</v>
      </c>
      <c r="AN1492" s="246">
        <v>20</v>
      </c>
      <c r="AO1492" s="246"/>
      <c r="AP1492" s="12" t="s">
        <v>25</v>
      </c>
      <c r="AQ1492" s="13"/>
    </row>
    <row r="1493" spans="1:43" s="203" customFormat="1">
      <c r="E1493" s="211"/>
      <c r="F1493" s="211"/>
      <c r="G1493" s="211"/>
      <c r="H1493" s="211"/>
      <c r="I1493" s="211"/>
      <c r="J1493" s="211"/>
      <c r="K1493" s="211"/>
      <c r="L1493" s="211"/>
      <c r="M1493" s="211"/>
      <c r="N1493" s="211"/>
      <c r="O1493" s="211"/>
      <c r="P1493" s="211"/>
      <c r="Q1493" s="211"/>
      <c r="R1493" s="211"/>
      <c r="S1493" s="211"/>
      <c r="T1493" s="211"/>
      <c r="U1493" s="211"/>
      <c r="V1493" s="211"/>
      <c r="W1493" s="211"/>
      <c r="X1493" s="211"/>
      <c r="Y1493" s="211"/>
      <c r="Z1493" s="211"/>
      <c r="AA1493" s="211"/>
      <c r="AB1493" s="211"/>
      <c r="AC1493" s="211"/>
      <c r="AD1493" s="211"/>
      <c r="AE1493" s="211"/>
      <c r="AF1493" s="211"/>
      <c r="AG1493" s="211"/>
      <c r="AH1493" s="211"/>
      <c r="AI1493" s="211"/>
      <c r="AJ1493" s="211"/>
      <c r="AK1493" s="211"/>
      <c r="AL1493" s="211"/>
      <c r="AM1493" s="208"/>
      <c r="AN1493" s="208"/>
      <c r="AO1493" s="208"/>
      <c r="AP1493" s="208"/>
      <c r="AQ1493" s="209"/>
    </row>
    <row r="1494" spans="1:43" s="203" customFormat="1">
      <c r="E1494" s="211"/>
      <c r="F1494" s="211"/>
      <c r="G1494" s="211"/>
      <c r="H1494" s="211"/>
      <c r="I1494" s="211"/>
      <c r="J1494" s="211"/>
      <c r="K1494" s="211"/>
      <c r="L1494" s="211"/>
      <c r="M1494" s="211"/>
      <c r="N1494" s="211"/>
      <c r="O1494" s="211"/>
      <c r="P1494" s="211"/>
      <c r="Q1494" s="211"/>
      <c r="R1494" s="211"/>
      <c r="S1494" s="211"/>
      <c r="T1494" s="211"/>
      <c r="U1494" s="211"/>
      <c r="V1494" s="211"/>
      <c r="W1494" s="211"/>
      <c r="X1494" s="211"/>
      <c r="Y1494" s="211"/>
      <c r="Z1494" s="211"/>
      <c r="AA1494" s="211"/>
      <c r="AB1494" s="211"/>
      <c r="AC1494" s="211"/>
      <c r="AD1494" s="211"/>
      <c r="AE1494" s="211"/>
      <c r="AF1494" s="211"/>
      <c r="AG1494" s="211"/>
      <c r="AH1494" s="211"/>
      <c r="AI1494" s="211"/>
      <c r="AJ1494" s="211"/>
      <c r="AK1494" s="211"/>
      <c r="AL1494" s="211"/>
      <c r="AM1494" s="208"/>
      <c r="AN1494" s="208"/>
      <c r="AO1494" s="208"/>
      <c r="AP1494" s="208"/>
      <c r="AQ1494" s="209"/>
    </row>
    <row r="1495" spans="1:43">
      <c r="A1495" s="3"/>
      <c r="B1495" s="3"/>
      <c r="C1495" s="3"/>
      <c r="D1495" s="3"/>
      <c r="E1495" s="261" t="str">
        <f>UPPER($Y$28)</f>
        <v>ПТ ЛОМБАРД "МЕРКУРІЙ"</v>
      </c>
      <c r="F1495" s="261"/>
      <c r="G1495" s="261"/>
      <c r="H1495" s="261"/>
      <c r="I1495" s="261"/>
      <c r="J1495" s="261"/>
      <c r="K1495" s="261"/>
      <c r="L1495" s="261"/>
      <c r="M1495" s="261"/>
      <c r="N1495" s="261"/>
      <c r="O1495" s="261"/>
      <c r="P1495" s="261"/>
      <c r="Q1495" s="261"/>
      <c r="R1495" s="261"/>
      <c r="S1495" s="261"/>
      <c r="T1495" s="261"/>
      <c r="U1495" s="261"/>
      <c r="V1495" s="261"/>
      <c r="W1495" s="261"/>
      <c r="X1495" s="261"/>
      <c r="Y1495" s="261"/>
      <c r="Z1495" s="261"/>
      <c r="AA1495" s="261"/>
      <c r="AB1495" s="261"/>
      <c r="AC1495" s="261"/>
      <c r="AD1495" s="261"/>
      <c r="AE1495" s="261"/>
      <c r="AF1495" s="261"/>
      <c r="AG1495" s="261"/>
      <c r="AH1495" s="261"/>
      <c r="AI1495" s="261"/>
      <c r="AJ1495" s="261"/>
      <c r="AK1495" s="261"/>
      <c r="AL1495" s="261"/>
      <c r="AM1495" s="261"/>
      <c r="AN1495" s="261"/>
      <c r="AO1495" s="261"/>
      <c r="AP1495" s="261"/>
      <c r="AQ1495" s="261"/>
    </row>
    <row r="1496" spans="1:43">
      <c r="A1496" s="3"/>
      <c r="B1496" s="3"/>
      <c r="C1496" s="3"/>
      <c r="D1496" s="3"/>
      <c r="E1496" s="240" t="s">
        <v>147</v>
      </c>
      <c r="F1496" s="240"/>
      <c r="G1496" s="240"/>
      <c r="H1496" s="240"/>
      <c r="I1496" s="240"/>
      <c r="J1496" s="240"/>
      <c r="K1496" s="240"/>
      <c r="L1496" s="240"/>
      <c r="M1496" s="240"/>
      <c r="N1496" s="240"/>
      <c r="O1496" s="240"/>
      <c r="P1496" s="240"/>
      <c r="Q1496" s="240"/>
      <c r="R1496" s="240"/>
      <c r="S1496" s="240"/>
      <c r="T1496" s="240"/>
      <c r="U1496" s="240"/>
      <c r="V1496" s="240"/>
      <c r="W1496" s="240"/>
      <c r="X1496" s="240"/>
      <c r="Y1496" s="240"/>
      <c r="Z1496" s="240"/>
      <c r="AA1496" s="240"/>
      <c r="AB1496" s="240"/>
      <c r="AC1496" s="240"/>
      <c r="AD1496" s="240"/>
      <c r="AE1496" s="240"/>
      <c r="AF1496" s="240"/>
      <c r="AG1496" s="240"/>
      <c r="AH1496" s="240"/>
      <c r="AI1496" s="240"/>
      <c r="AJ1496" s="240"/>
      <c r="AK1496" s="240"/>
      <c r="AL1496" s="240"/>
      <c r="AM1496" s="240"/>
      <c r="AN1496" s="240"/>
      <c r="AO1496" s="240"/>
      <c r="AP1496" s="240"/>
      <c r="AQ1496" s="240"/>
    </row>
    <row r="1497" spans="1:43">
      <c r="A1497" s="3"/>
      <c r="B1497" s="3"/>
      <c r="C1497" s="3"/>
      <c r="D1497" s="3"/>
      <c r="E1497" s="240" t="str">
        <f>$E$277</f>
        <v>ЗА РІК, ЩО ЗАКІНЧИВСЯ 31 ГРУДНЯ 2018 РОКУ</v>
      </c>
      <c r="F1497" s="240"/>
      <c r="G1497" s="240"/>
      <c r="H1497" s="240"/>
      <c r="I1497" s="240"/>
      <c r="J1497" s="240"/>
      <c r="K1497" s="240"/>
      <c r="L1497" s="240"/>
      <c r="M1497" s="240"/>
      <c r="N1497" s="240"/>
      <c r="O1497" s="240"/>
      <c r="P1497" s="240"/>
      <c r="Q1497" s="240"/>
      <c r="R1497" s="240"/>
      <c r="S1497" s="240"/>
      <c r="T1497" s="240"/>
      <c r="U1497" s="240"/>
      <c r="V1497" s="240"/>
      <c r="W1497" s="240"/>
      <c r="X1497" s="240"/>
      <c r="Y1497" s="240"/>
      <c r="Z1497" s="240"/>
      <c r="AA1497" s="240"/>
      <c r="AB1497" s="240"/>
      <c r="AC1497" s="240"/>
      <c r="AD1497" s="240"/>
      <c r="AE1497" s="240"/>
      <c r="AF1497" s="240"/>
      <c r="AG1497" s="240"/>
      <c r="AH1497" s="240"/>
      <c r="AI1497" s="240"/>
      <c r="AJ1497" s="240"/>
      <c r="AK1497" s="240"/>
      <c r="AL1497" s="240"/>
      <c r="AM1497" s="240"/>
      <c r="AN1497" s="240"/>
      <c r="AO1497" s="240"/>
      <c r="AP1497" s="240"/>
      <c r="AQ1497" s="240"/>
    </row>
    <row r="1498" spans="1:43">
      <c r="A1498" s="3"/>
      <c r="B1498" s="3"/>
      <c r="C1498" s="3"/>
      <c r="D1498" s="3"/>
      <c r="E1498" s="258" t="str">
        <f>$E$210</f>
        <v>(в тисячах гривень, якщо не вказано інше)</v>
      </c>
      <c r="F1498" s="258"/>
      <c r="G1498" s="258"/>
      <c r="H1498" s="258"/>
      <c r="I1498" s="258"/>
      <c r="J1498" s="258"/>
      <c r="K1498" s="258"/>
      <c r="L1498" s="258"/>
      <c r="M1498" s="258"/>
      <c r="N1498" s="258"/>
      <c r="O1498" s="258"/>
      <c r="P1498" s="258"/>
      <c r="Q1498" s="258"/>
      <c r="R1498" s="258"/>
      <c r="S1498" s="258"/>
      <c r="T1498" s="258"/>
      <c r="U1498" s="258"/>
      <c r="V1498" s="258"/>
      <c r="W1498" s="258"/>
      <c r="X1498" s="258"/>
      <c r="Y1498" s="258"/>
      <c r="Z1498" s="258"/>
      <c r="AA1498" s="258"/>
      <c r="AB1498" s="258"/>
      <c r="AC1498" s="258"/>
      <c r="AD1498" s="258"/>
      <c r="AE1498" s="258"/>
      <c r="AF1498" s="258"/>
      <c r="AG1498" s="258"/>
      <c r="AH1498" s="258"/>
      <c r="AI1498" s="258"/>
      <c r="AJ1498" s="258"/>
      <c r="AK1498" s="258"/>
      <c r="AL1498" s="258"/>
      <c r="AM1498" s="258"/>
      <c r="AN1498" s="258"/>
      <c r="AO1498" s="258"/>
      <c r="AP1498" s="258"/>
      <c r="AQ1498" s="258"/>
    </row>
    <row r="1499" spans="1:43">
      <c r="A1499" s="3"/>
      <c r="B1499" s="3"/>
      <c r="C1499" s="3"/>
      <c r="D1499" s="3"/>
      <c r="F1499" s="140"/>
      <c r="AQ1499" s="72"/>
    </row>
    <row r="1500" spans="1:43">
      <c r="A1500" s="3"/>
      <c r="B1500" s="3"/>
      <c r="C1500" s="3"/>
      <c r="D1500" s="3"/>
      <c r="F1500" s="405" t="s">
        <v>513</v>
      </c>
      <c r="G1500" s="405"/>
      <c r="H1500" s="405"/>
      <c r="I1500" s="405"/>
      <c r="J1500" s="405"/>
      <c r="K1500" s="405"/>
      <c r="L1500" s="405"/>
      <c r="M1500" s="405"/>
      <c r="N1500" s="405"/>
      <c r="O1500" s="405"/>
      <c r="P1500" s="405"/>
      <c r="Q1500" s="405"/>
      <c r="R1500" s="405"/>
      <c r="S1500" s="405"/>
      <c r="T1500" s="405"/>
      <c r="U1500" s="405"/>
      <c r="V1500" s="405"/>
      <c r="W1500" s="405"/>
      <c r="X1500" s="405"/>
      <c r="Y1500" s="405"/>
      <c r="Z1500" s="405"/>
      <c r="AA1500" s="405"/>
      <c r="AB1500" s="405"/>
      <c r="AC1500" s="405"/>
      <c r="AD1500" s="405"/>
      <c r="AE1500" s="405"/>
      <c r="AF1500" s="405"/>
      <c r="AG1500" s="405"/>
      <c r="AH1500" s="405"/>
      <c r="AI1500" s="405"/>
      <c r="AJ1500" s="405"/>
      <c r="AK1500" s="405"/>
      <c r="AL1500" s="405"/>
      <c r="AM1500" s="405"/>
      <c r="AN1500" s="405"/>
      <c r="AO1500" s="405"/>
      <c r="AP1500" s="405"/>
      <c r="AQ1500" s="405"/>
    </row>
    <row r="1501" spans="1:43">
      <c r="A1501" s="3"/>
      <c r="B1501" s="3"/>
      <c r="C1501" s="3"/>
      <c r="D1501" s="3"/>
      <c r="F1501" s="252" t="s">
        <v>514</v>
      </c>
      <c r="G1501" s="252"/>
      <c r="H1501" s="252"/>
      <c r="I1501" s="252"/>
      <c r="J1501" s="252"/>
      <c r="K1501" s="252"/>
      <c r="L1501" s="252"/>
      <c r="M1501" s="252"/>
      <c r="N1501" s="252"/>
      <c r="O1501" s="252"/>
      <c r="P1501" s="252"/>
      <c r="Q1501" s="252"/>
      <c r="R1501" s="252"/>
      <c r="S1501" s="252"/>
      <c r="T1501" s="252"/>
      <c r="U1501" s="252"/>
      <c r="V1501" s="252"/>
      <c r="W1501" s="252"/>
      <c r="X1501" s="252"/>
      <c r="Y1501" s="252"/>
      <c r="Z1501" s="252"/>
      <c r="AA1501" s="252"/>
      <c r="AB1501" s="252"/>
      <c r="AC1501" s="252"/>
      <c r="AD1501" s="252"/>
      <c r="AE1501" s="252"/>
      <c r="AF1501" s="252"/>
      <c r="AG1501" s="252"/>
      <c r="AH1501" s="252"/>
      <c r="AI1501" s="252"/>
      <c r="AJ1501" s="252"/>
      <c r="AK1501" s="252"/>
      <c r="AL1501" s="252"/>
      <c r="AM1501" s="252"/>
      <c r="AN1501" s="252"/>
      <c r="AO1501" s="252"/>
      <c r="AP1501" s="252"/>
      <c r="AQ1501" s="252"/>
    </row>
    <row r="1502" spans="1:43">
      <c r="A1502" s="3"/>
      <c r="B1502" s="3"/>
      <c r="C1502" s="3"/>
      <c r="D1502" s="3"/>
      <c r="F1502" s="252"/>
      <c r="G1502" s="252"/>
      <c r="H1502" s="252"/>
      <c r="I1502" s="252"/>
      <c r="J1502" s="252"/>
      <c r="K1502" s="252"/>
      <c r="L1502" s="252"/>
      <c r="M1502" s="252"/>
      <c r="N1502" s="252"/>
      <c r="O1502" s="252"/>
      <c r="P1502" s="252"/>
      <c r="Q1502" s="252"/>
      <c r="R1502" s="252"/>
      <c r="S1502" s="252"/>
      <c r="T1502" s="252"/>
      <c r="U1502" s="252"/>
      <c r="V1502" s="252"/>
      <c r="W1502" s="252"/>
      <c r="X1502" s="252"/>
      <c r="Y1502" s="252"/>
      <c r="Z1502" s="252"/>
      <c r="AA1502" s="252"/>
      <c r="AB1502" s="252"/>
      <c r="AC1502" s="252"/>
      <c r="AD1502" s="252"/>
      <c r="AE1502" s="252"/>
      <c r="AF1502" s="252"/>
      <c r="AG1502" s="252"/>
      <c r="AH1502" s="252"/>
      <c r="AI1502" s="252"/>
      <c r="AJ1502" s="252"/>
      <c r="AK1502" s="252"/>
      <c r="AL1502" s="252"/>
      <c r="AM1502" s="252"/>
      <c r="AN1502" s="252"/>
      <c r="AO1502" s="252"/>
      <c r="AP1502" s="252"/>
      <c r="AQ1502" s="252"/>
    </row>
    <row r="1503" spans="1:43">
      <c r="A1503" s="3"/>
      <c r="B1503" s="3"/>
      <c r="C1503" s="3"/>
      <c r="D1503" s="3"/>
      <c r="F1503" s="252"/>
      <c r="G1503" s="252"/>
      <c r="H1503" s="252"/>
      <c r="I1503" s="252"/>
      <c r="J1503" s="252"/>
      <c r="K1503" s="252"/>
      <c r="L1503" s="252"/>
      <c r="M1503" s="252"/>
      <c r="N1503" s="252"/>
      <c r="O1503" s="252"/>
      <c r="P1503" s="252"/>
      <c r="Q1503" s="252"/>
      <c r="R1503" s="252"/>
      <c r="S1503" s="252"/>
      <c r="T1503" s="252"/>
      <c r="U1503" s="252"/>
      <c r="V1503" s="252"/>
      <c r="W1503" s="252"/>
      <c r="X1503" s="252"/>
      <c r="Y1503" s="252"/>
      <c r="Z1503" s="252"/>
      <c r="AA1503" s="252"/>
      <c r="AB1503" s="252"/>
      <c r="AC1503" s="252"/>
      <c r="AD1503" s="252"/>
      <c r="AE1503" s="252"/>
      <c r="AF1503" s="252"/>
      <c r="AG1503" s="252"/>
      <c r="AH1503" s="252"/>
      <c r="AI1503" s="252"/>
      <c r="AJ1503" s="252"/>
      <c r="AK1503" s="252"/>
      <c r="AL1503" s="252"/>
      <c r="AM1503" s="252"/>
      <c r="AN1503" s="252"/>
      <c r="AO1503" s="252"/>
      <c r="AP1503" s="252"/>
      <c r="AQ1503" s="252"/>
    </row>
    <row r="1504" spans="1:43">
      <c r="A1504" s="3"/>
      <c r="B1504" s="3"/>
      <c r="C1504" s="3"/>
      <c r="D1504" s="3"/>
      <c r="F1504" s="252"/>
      <c r="G1504" s="252"/>
      <c r="H1504" s="252"/>
      <c r="I1504" s="252"/>
      <c r="J1504" s="252"/>
      <c r="K1504" s="252"/>
      <c r="L1504" s="252"/>
      <c r="M1504" s="252"/>
      <c r="N1504" s="252"/>
      <c r="O1504" s="252"/>
      <c r="P1504" s="252"/>
      <c r="Q1504" s="252"/>
      <c r="R1504" s="252"/>
      <c r="S1504" s="252"/>
      <c r="T1504" s="252"/>
      <c r="U1504" s="252"/>
      <c r="V1504" s="252"/>
      <c r="W1504" s="252"/>
      <c r="X1504" s="252"/>
      <c r="Y1504" s="252"/>
      <c r="Z1504" s="252"/>
      <c r="AA1504" s="252"/>
      <c r="AB1504" s="252"/>
      <c r="AC1504" s="252"/>
      <c r="AD1504" s="252"/>
      <c r="AE1504" s="252"/>
      <c r="AF1504" s="252"/>
      <c r="AG1504" s="252"/>
      <c r="AH1504" s="252"/>
      <c r="AI1504" s="252"/>
      <c r="AJ1504" s="252"/>
      <c r="AK1504" s="252"/>
      <c r="AL1504" s="252"/>
      <c r="AM1504" s="252"/>
      <c r="AN1504" s="252"/>
      <c r="AO1504" s="252"/>
      <c r="AP1504" s="252"/>
      <c r="AQ1504" s="252"/>
    </row>
    <row r="1505" spans="1:43">
      <c r="A1505" s="3"/>
      <c r="B1505" s="3"/>
      <c r="C1505" s="3"/>
      <c r="D1505" s="3"/>
      <c r="F1505" s="72"/>
      <c r="G1505" s="72"/>
      <c r="H1505" s="72"/>
      <c r="I1505" s="72"/>
      <c r="J1505" s="72"/>
      <c r="K1505" s="72"/>
      <c r="L1505" s="72"/>
      <c r="M1505" s="72"/>
      <c r="N1505" s="72"/>
      <c r="O1505" s="72"/>
      <c r="P1505" s="72"/>
      <c r="Q1505" s="72"/>
      <c r="R1505" s="72"/>
      <c r="S1505" s="72"/>
      <c r="T1505" s="72"/>
      <c r="U1505" s="72"/>
      <c r="V1505" s="72"/>
      <c r="W1505" s="72"/>
      <c r="X1505" s="72"/>
      <c r="Y1505" s="72"/>
      <c r="Z1505" s="72"/>
      <c r="AA1505" s="72"/>
      <c r="AB1505" s="72"/>
      <c r="AC1505" s="72"/>
      <c r="AD1505" s="72"/>
      <c r="AE1505" s="72"/>
      <c r="AF1505" s="72"/>
      <c r="AG1505" s="72"/>
      <c r="AH1505" s="72"/>
      <c r="AI1505" s="72"/>
      <c r="AJ1505" s="72"/>
      <c r="AK1505" s="72"/>
      <c r="AL1505" s="72"/>
      <c r="AM1505" s="72"/>
      <c r="AN1505" s="72"/>
      <c r="AO1505" s="72"/>
      <c r="AP1505" s="72"/>
      <c r="AQ1505" s="72"/>
    </row>
    <row r="1506" spans="1:43">
      <c r="A1506" s="3"/>
      <c r="B1506" s="58"/>
      <c r="C1506" s="58"/>
      <c r="D1506" s="56"/>
      <c r="F1506" s="252" t="s">
        <v>515</v>
      </c>
      <c r="G1506" s="252"/>
      <c r="H1506" s="252"/>
      <c r="I1506" s="252"/>
      <c r="J1506" s="252"/>
      <c r="K1506" s="252"/>
      <c r="L1506" s="252"/>
      <c r="M1506" s="252"/>
      <c r="N1506" s="252"/>
      <c r="O1506" s="252"/>
      <c r="P1506" s="252"/>
      <c r="Q1506" s="252"/>
      <c r="R1506" s="252"/>
      <c r="S1506" s="252"/>
      <c r="T1506" s="252"/>
      <c r="U1506" s="252"/>
      <c r="V1506" s="252"/>
      <c r="W1506" s="252"/>
      <c r="X1506" s="252"/>
      <c r="Y1506" s="252"/>
      <c r="Z1506" s="252"/>
      <c r="AA1506" s="252"/>
      <c r="AB1506" s="252"/>
      <c r="AC1506" s="252"/>
      <c r="AD1506" s="252"/>
      <c r="AE1506" s="252"/>
      <c r="AF1506" s="252"/>
      <c r="AG1506" s="252"/>
      <c r="AH1506" s="252"/>
      <c r="AI1506" s="252"/>
      <c r="AJ1506" s="252"/>
      <c r="AK1506" s="252"/>
      <c r="AL1506" s="252"/>
      <c r="AM1506" s="252"/>
      <c r="AN1506" s="252"/>
      <c r="AO1506" s="252"/>
      <c r="AP1506" s="252"/>
      <c r="AQ1506" s="252"/>
    </row>
    <row r="1507" spans="1:43">
      <c r="A1507" s="3"/>
      <c r="B1507" s="58"/>
      <c r="C1507" s="58"/>
      <c r="D1507" s="56"/>
      <c r="F1507" s="252"/>
      <c r="G1507" s="252"/>
      <c r="H1507" s="252"/>
      <c r="I1507" s="252"/>
      <c r="J1507" s="252"/>
      <c r="K1507" s="252"/>
      <c r="L1507" s="252"/>
      <c r="M1507" s="252"/>
      <c r="N1507" s="252"/>
      <c r="O1507" s="252"/>
      <c r="P1507" s="252"/>
      <c r="Q1507" s="252"/>
      <c r="R1507" s="252"/>
      <c r="S1507" s="252"/>
      <c r="T1507" s="252"/>
      <c r="U1507" s="252"/>
      <c r="V1507" s="252"/>
      <c r="W1507" s="252"/>
      <c r="X1507" s="252"/>
      <c r="Y1507" s="252"/>
      <c r="Z1507" s="252"/>
      <c r="AA1507" s="252"/>
      <c r="AB1507" s="252"/>
      <c r="AC1507" s="252"/>
      <c r="AD1507" s="252"/>
      <c r="AE1507" s="252"/>
      <c r="AF1507" s="252"/>
      <c r="AG1507" s="252"/>
      <c r="AH1507" s="252"/>
      <c r="AI1507" s="252"/>
      <c r="AJ1507" s="252"/>
      <c r="AK1507" s="252"/>
      <c r="AL1507" s="252"/>
      <c r="AM1507" s="252"/>
      <c r="AN1507" s="252"/>
      <c r="AO1507" s="252"/>
      <c r="AP1507" s="252"/>
      <c r="AQ1507" s="252"/>
    </row>
    <row r="1508" spans="1:43">
      <c r="A1508" s="3"/>
      <c r="B1508" s="58"/>
      <c r="C1508" s="58"/>
      <c r="D1508" s="56"/>
      <c r="F1508" s="252"/>
      <c r="G1508" s="252"/>
      <c r="H1508" s="252"/>
      <c r="I1508" s="252"/>
      <c r="J1508" s="252"/>
      <c r="K1508" s="252"/>
      <c r="L1508" s="252"/>
      <c r="M1508" s="252"/>
      <c r="N1508" s="252"/>
      <c r="O1508" s="252"/>
      <c r="P1508" s="252"/>
      <c r="Q1508" s="252"/>
      <c r="R1508" s="252"/>
      <c r="S1508" s="252"/>
      <c r="T1508" s="252"/>
      <c r="U1508" s="252"/>
      <c r="V1508" s="252"/>
      <c r="W1508" s="252"/>
      <c r="X1508" s="252"/>
      <c r="Y1508" s="252"/>
      <c r="Z1508" s="252"/>
      <c r="AA1508" s="252"/>
      <c r="AB1508" s="252"/>
      <c r="AC1508" s="252"/>
      <c r="AD1508" s="252"/>
      <c r="AE1508" s="252"/>
      <c r="AF1508" s="252"/>
      <c r="AG1508" s="252"/>
      <c r="AH1508" s="252"/>
      <c r="AI1508" s="252"/>
      <c r="AJ1508" s="252"/>
      <c r="AK1508" s="252"/>
      <c r="AL1508" s="252"/>
      <c r="AM1508" s="252"/>
      <c r="AN1508" s="252"/>
      <c r="AO1508" s="252"/>
      <c r="AP1508" s="252"/>
      <c r="AQ1508" s="252"/>
    </row>
    <row r="1509" spans="1:43">
      <c r="A1509" s="3"/>
      <c r="B1509" s="58"/>
      <c r="C1509" s="58"/>
      <c r="D1509" s="56"/>
      <c r="F1509" s="144"/>
      <c r="G1509" s="144"/>
      <c r="H1509" s="144"/>
      <c r="I1509" s="144"/>
      <c r="J1509" s="144"/>
      <c r="K1509" s="144"/>
      <c r="L1509" s="144"/>
      <c r="M1509" s="144"/>
      <c r="N1509" s="144"/>
      <c r="O1509" s="144"/>
      <c r="P1509" s="144"/>
      <c r="Q1509" s="144"/>
      <c r="R1509" s="144"/>
      <c r="S1509" s="144"/>
      <c r="T1509" s="144"/>
      <c r="U1509" s="144"/>
      <c r="V1509" s="144"/>
      <c r="W1509" s="144"/>
      <c r="X1509" s="144"/>
      <c r="Y1509" s="144"/>
      <c r="Z1509" s="144"/>
      <c r="AA1509" s="144"/>
      <c r="AB1509" s="144"/>
      <c r="AC1509" s="144"/>
      <c r="AD1509" s="144"/>
      <c r="AE1509" s="144"/>
      <c r="AF1509" s="144"/>
      <c r="AG1509" s="144"/>
      <c r="AH1509" s="144"/>
      <c r="AI1509" s="144"/>
      <c r="AJ1509" s="144"/>
      <c r="AK1509" s="144"/>
      <c r="AL1509" s="144"/>
      <c r="AM1509" s="144"/>
      <c r="AN1509" s="144"/>
      <c r="AO1509" s="144"/>
      <c r="AP1509" s="144"/>
      <c r="AQ1509" s="144"/>
    </row>
    <row r="1510" spans="1:43">
      <c r="A1510" s="3"/>
      <c r="B1510" s="58"/>
      <c r="C1510" s="58"/>
      <c r="D1510" s="56"/>
      <c r="F1510" s="144"/>
      <c r="G1510" s="144"/>
      <c r="H1510" s="144"/>
      <c r="I1510" s="144"/>
      <c r="J1510" s="144"/>
      <c r="K1510" s="144"/>
      <c r="L1510" s="144"/>
      <c r="M1510" s="144"/>
      <c r="N1510" s="144"/>
      <c r="O1510" s="144"/>
      <c r="P1510" s="144"/>
      <c r="Q1510" s="144"/>
      <c r="R1510" s="144"/>
      <c r="S1510" s="144"/>
      <c r="T1510" s="144"/>
      <c r="U1510" s="144"/>
      <c r="V1510" s="144"/>
      <c r="W1510" s="144"/>
      <c r="X1510" s="144"/>
      <c r="Y1510" s="144"/>
      <c r="Z1510" s="49"/>
      <c r="AA1510" s="247" t="str">
        <f>AA212</f>
        <v>31 грудня 
2018  року</v>
      </c>
      <c r="AB1510" s="247"/>
      <c r="AC1510" s="247"/>
      <c r="AD1510" s="247"/>
      <c r="AE1510" s="247"/>
      <c r="AF1510" s="144"/>
      <c r="AG1510" s="247" t="str">
        <f>AG212</f>
        <v>31 грудня 
2017 року</v>
      </c>
      <c r="AH1510" s="247"/>
      <c r="AI1510" s="247"/>
      <c r="AJ1510" s="247"/>
      <c r="AK1510" s="247"/>
      <c r="AM1510" s="247" t="str">
        <f>AM212</f>
        <v>31 грудня
2016 року</v>
      </c>
      <c r="AN1510" s="247"/>
      <c r="AO1510" s="247"/>
      <c r="AP1510" s="247"/>
      <c r="AQ1510" s="247"/>
    </row>
    <row r="1511" spans="1:43">
      <c r="A1511" s="3"/>
      <c r="B1511" s="58"/>
      <c r="C1511" s="58"/>
      <c r="D1511" s="56"/>
      <c r="F1511" s="144"/>
      <c r="G1511" s="144"/>
      <c r="H1511" s="144"/>
      <c r="I1511" s="144"/>
      <c r="J1511" s="144"/>
      <c r="K1511" s="144"/>
      <c r="L1511" s="144"/>
      <c r="M1511" s="144"/>
      <c r="N1511" s="144"/>
      <c r="O1511" s="144"/>
      <c r="P1511" s="144"/>
      <c r="Q1511" s="144"/>
      <c r="R1511" s="144"/>
      <c r="S1511" s="144"/>
      <c r="T1511" s="144"/>
      <c r="U1511" s="144"/>
      <c r="V1511" s="144"/>
      <c r="W1511" s="144"/>
      <c r="X1511" s="144"/>
      <c r="Y1511" s="144"/>
      <c r="Z1511" s="49"/>
      <c r="AA1511" s="248"/>
      <c r="AB1511" s="248"/>
      <c r="AC1511" s="248"/>
      <c r="AD1511" s="248"/>
      <c r="AE1511" s="248"/>
      <c r="AF1511" s="144"/>
      <c r="AG1511" s="248"/>
      <c r="AH1511" s="248"/>
      <c r="AI1511" s="248"/>
      <c r="AJ1511" s="248"/>
      <c r="AK1511" s="248"/>
      <c r="AM1511" s="248"/>
      <c r="AN1511" s="248"/>
      <c r="AO1511" s="248"/>
      <c r="AP1511" s="248"/>
      <c r="AQ1511" s="248"/>
    </row>
    <row r="1512" spans="1:43">
      <c r="A1512" s="3"/>
      <c r="B1512" s="58"/>
      <c r="C1512" s="58"/>
      <c r="D1512" s="56"/>
      <c r="F1512" s="419" t="s">
        <v>509</v>
      </c>
      <c r="G1512" s="419"/>
      <c r="H1512" s="419"/>
      <c r="I1512" s="419"/>
      <c r="J1512" s="419"/>
      <c r="K1512" s="419"/>
      <c r="L1512" s="419"/>
      <c r="M1512" s="419"/>
      <c r="N1512" s="419"/>
      <c r="O1512" s="419"/>
      <c r="P1512" s="419"/>
      <c r="Q1512" s="419"/>
      <c r="R1512" s="419"/>
      <c r="S1512" s="419"/>
      <c r="T1512" s="419"/>
      <c r="U1512" s="419"/>
      <c r="V1512" s="419"/>
      <c r="W1512" s="419"/>
      <c r="X1512" s="144"/>
      <c r="Y1512" s="144"/>
      <c r="Z1512" s="49"/>
      <c r="AA1512" s="422"/>
      <c r="AB1512" s="422"/>
      <c r="AC1512" s="422"/>
      <c r="AD1512" s="422"/>
      <c r="AE1512" s="422"/>
      <c r="AF1512" s="156"/>
      <c r="AG1512" s="422"/>
      <c r="AH1512" s="422"/>
      <c r="AI1512" s="422"/>
      <c r="AJ1512" s="422"/>
      <c r="AK1512" s="422"/>
      <c r="AL1512" s="25"/>
      <c r="AM1512" s="421"/>
      <c r="AN1512" s="421"/>
      <c r="AO1512" s="421"/>
      <c r="AP1512" s="421"/>
      <c r="AQ1512" s="421"/>
    </row>
    <row r="1513" spans="1:43">
      <c r="A1513" s="3"/>
      <c r="B1513" s="58"/>
      <c r="C1513" s="58"/>
      <c r="D1513" s="56"/>
      <c r="F1513" s="419" t="str">
        <f>F1480</f>
        <v>Грошові кошти та їх еквіваленти</v>
      </c>
      <c r="G1513" s="419"/>
      <c r="H1513" s="419"/>
      <c r="I1513" s="419"/>
      <c r="J1513" s="419"/>
      <c r="K1513" s="419"/>
      <c r="L1513" s="419"/>
      <c r="M1513" s="419"/>
      <c r="N1513" s="419"/>
      <c r="O1513" s="419"/>
      <c r="P1513" s="419"/>
      <c r="Q1513" s="419"/>
      <c r="R1513" s="419"/>
      <c r="S1513" s="419"/>
      <c r="T1513" s="419"/>
      <c r="U1513" s="419"/>
      <c r="V1513" s="419"/>
      <c r="W1513" s="419"/>
      <c r="X1513" s="144"/>
      <c r="Y1513" s="144"/>
      <c r="Z1513" s="49"/>
      <c r="AA1513" s="421">
        <v>90</v>
      </c>
      <c r="AB1513" s="421"/>
      <c r="AC1513" s="421"/>
      <c r="AD1513" s="421"/>
      <c r="AE1513" s="421"/>
      <c r="AF1513" s="156"/>
      <c r="AG1513" s="421">
        <v>24</v>
      </c>
      <c r="AH1513" s="421"/>
      <c r="AI1513" s="421"/>
      <c r="AJ1513" s="421"/>
      <c r="AK1513" s="421"/>
      <c r="AL1513" s="25"/>
      <c r="AM1513" s="421">
        <v>8</v>
      </c>
      <c r="AN1513" s="421"/>
      <c r="AO1513" s="421"/>
      <c r="AP1513" s="421"/>
      <c r="AQ1513" s="421"/>
    </row>
    <row r="1514" spans="1:43" ht="13.5" thickBot="1">
      <c r="A1514" s="3"/>
      <c r="B1514" s="58"/>
      <c r="C1514" s="58"/>
      <c r="D1514" s="56"/>
      <c r="F1514" s="420" t="s">
        <v>516</v>
      </c>
      <c r="G1514" s="420"/>
      <c r="H1514" s="420"/>
      <c r="I1514" s="420"/>
      <c r="J1514" s="420"/>
      <c r="K1514" s="420"/>
      <c r="L1514" s="420"/>
      <c r="M1514" s="420"/>
      <c r="N1514" s="420"/>
      <c r="O1514" s="420"/>
      <c r="P1514" s="420"/>
      <c r="Q1514" s="420"/>
      <c r="R1514" s="420"/>
      <c r="S1514" s="420"/>
      <c r="T1514" s="420"/>
      <c r="U1514" s="420"/>
      <c r="V1514" s="420"/>
      <c r="W1514" s="420"/>
      <c r="X1514" s="144"/>
      <c r="Y1514" s="144"/>
      <c r="Z1514" s="49"/>
      <c r="AA1514" s="337">
        <f>SUBTOTAL(9,AA1512:AE1513)</f>
        <v>90</v>
      </c>
      <c r="AB1514" s="337"/>
      <c r="AC1514" s="337"/>
      <c r="AD1514" s="337"/>
      <c r="AE1514" s="337"/>
      <c r="AF1514" s="156"/>
      <c r="AG1514" s="337">
        <f>SUBTOTAL(9,AG1512:AK1513)</f>
        <v>24</v>
      </c>
      <c r="AH1514" s="337"/>
      <c r="AI1514" s="337"/>
      <c r="AJ1514" s="337"/>
      <c r="AK1514" s="337"/>
      <c r="AL1514" s="25"/>
      <c r="AM1514" s="337">
        <f>SUBTOTAL(9,AM1512:AQ1513)</f>
        <v>8</v>
      </c>
      <c r="AN1514" s="337"/>
      <c r="AO1514" s="337"/>
      <c r="AP1514" s="337"/>
      <c r="AQ1514" s="337"/>
    </row>
    <row r="1515" spans="1:43" ht="13.5" thickTop="1">
      <c r="A1515" s="3"/>
      <c r="B1515" s="3"/>
      <c r="C1515" s="3"/>
      <c r="D1515" s="17"/>
      <c r="F1515" s="157"/>
      <c r="G1515" s="157"/>
      <c r="H1515" s="157"/>
      <c r="I1515" s="157"/>
      <c r="J1515" s="157"/>
      <c r="K1515" s="157"/>
      <c r="L1515" s="157"/>
      <c r="M1515" s="157"/>
      <c r="N1515" s="157"/>
      <c r="O1515" s="157"/>
      <c r="P1515" s="157"/>
      <c r="Q1515" s="157"/>
      <c r="R1515" s="157"/>
      <c r="S1515" s="157"/>
      <c r="T1515" s="157"/>
      <c r="U1515" s="157"/>
      <c r="V1515" s="157"/>
      <c r="W1515" s="157"/>
      <c r="X1515" s="144"/>
      <c r="Y1515" s="144"/>
      <c r="Z1515" s="144"/>
      <c r="AA1515" s="144"/>
      <c r="AB1515" s="144"/>
      <c r="AC1515" s="144"/>
      <c r="AD1515" s="144"/>
      <c r="AE1515" s="144"/>
      <c r="AF1515" s="144"/>
      <c r="AG1515" s="116"/>
      <c r="AH1515" s="116"/>
      <c r="AI1515" s="116"/>
      <c r="AJ1515" s="116"/>
      <c r="AK1515" s="116"/>
      <c r="AM1515" s="116"/>
      <c r="AN1515" s="116"/>
      <c r="AO1515" s="116"/>
      <c r="AP1515" s="116"/>
      <c r="AQ1515" s="116"/>
    </row>
    <row r="1516" spans="1:43">
      <c r="A1516" s="3"/>
      <c r="B1516" s="3"/>
      <c r="C1516" s="3"/>
      <c r="D1516" s="3"/>
      <c r="F1516" s="252" t="s">
        <v>517</v>
      </c>
      <c r="G1516" s="252"/>
      <c r="H1516" s="252"/>
      <c r="I1516" s="252"/>
      <c r="J1516" s="252"/>
      <c r="K1516" s="252"/>
      <c r="L1516" s="252"/>
      <c r="M1516" s="252"/>
      <c r="N1516" s="252"/>
      <c r="O1516" s="252"/>
      <c r="P1516" s="252"/>
      <c r="Q1516" s="252"/>
      <c r="R1516" s="252"/>
      <c r="S1516" s="252"/>
      <c r="T1516" s="252"/>
      <c r="U1516" s="252"/>
      <c r="V1516" s="252"/>
      <c r="W1516" s="252"/>
      <c r="X1516" s="252"/>
      <c r="Y1516" s="252"/>
      <c r="Z1516" s="252"/>
      <c r="AA1516" s="252"/>
      <c r="AB1516" s="252"/>
      <c r="AC1516" s="252"/>
      <c r="AD1516" s="252"/>
      <c r="AE1516" s="252"/>
      <c r="AF1516" s="252"/>
      <c r="AG1516" s="252"/>
      <c r="AH1516" s="252"/>
      <c r="AI1516" s="252"/>
      <c r="AJ1516" s="252"/>
      <c r="AK1516" s="252"/>
      <c r="AL1516" s="252"/>
      <c r="AM1516" s="252"/>
      <c r="AN1516" s="252"/>
      <c r="AO1516" s="252"/>
      <c r="AP1516" s="252"/>
      <c r="AQ1516" s="252"/>
    </row>
    <row r="1517" spans="1:43">
      <c r="A1517" s="3"/>
      <c r="B1517" s="3"/>
      <c r="C1517" s="3"/>
      <c r="D1517" s="3"/>
      <c r="F1517" s="72"/>
      <c r="G1517" s="72"/>
      <c r="H1517" s="72"/>
      <c r="I1517" s="72"/>
      <c r="J1517" s="72"/>
      <c r="K1517" s="72"/>
      <c r="L1517" s="72"/>
      <c r="M1517" s="72"/>
      <c r="N1517" s="72"/>
      <c r="O1517" s="72"/>
      <c r="P1517" s="72"/>
      <c r="Q1517" s="72"/>
      <c r="R1517" s="72"/>
      <c r="S1517" s="72"/>
      <c r="T1517" s="72"/>
      <c r="U1517" s="72"/>
      <c r="V1517" s="72"/>
      <c r="W1517" s="72"/>
      <c r="X1517" s="72"/>
      <c r="Y1517" s="72"/>
      <c r="Z1517" s="72"/>
      <c r="AA1517" s="72"/>
      <c r="AB1517" s="72"/>
      <c r="AC1517" s="72"/>
      <c r="AD1517" s="72"/>
      <c r="AE1517" s="72"/>
      <c r="AF1517" s="72"/>
      <c r="AG1517" s="72"/>
      <c r="AH1517" s="72"/>
      <c r="AI1517" s="72"/>
      <c r="AJ1517" s="72"/>
      <c r="AK1517" s="72"/>
      <c r="AL1517" s="72"/>
      <c r="AM1517" s="72"/>
      <c r="AN1517" s="72"/>
      <c r="AO1517" s="72"/>
      <c r="AP1517" s="72"/>
      <c r="AQ1517" s="72"/>
    </row>
    <row r="1518" spans="1:43">
      <c r="A1518" s="3"/>
      <c r="B1518" s="3"/>
      <c r="C1518" s="3"/>
      <c r="D1518" s="3"/>
      <c r="F1518" s="248" t="s">
        <v>518</v>
      </c>
      <c r="G1518" s="248"/>
      <c r="H1518" s="248"/>
      <c r="I1518" s="248"/>
      <c r="J1518" s="248"/>
      <c r="K1518" s="427"/>
      <c r="L1518" s="427"/>
      <c r="M1518" s="427"/>
      <c r="N1518" s="427"/>
      <c r="O1518" s="427"/>
      <c r="P1518" s="427"/>
      <c r="Q1518" s="427"/>
      <c r="R1518" s="427"/>
      <c r="V1518" s="248" t="s">
        <v>519</v>
      </c>
      <c r="W1518" s="427"/>
      <c r="X1518" s="427"/>
      <c r="Y1518" s="427"/>
      <c r="Z1518" s="427"/>
      <c r="AA1518" s="427"/>
      <c r="AB1518" s="427"/>
      <c r="AG1518" s="80"/>
      <c r="AH1518" s="80"/>
      <c r="AI1518" s="80"/>
      <c r="AJ1518" s="80"/>
    </row>
    <row r="1519" spans="1:43">
      <c r="A1519" s="3"/>
      <c r="B1519" s="3"/>
      <c r="C1519" s="3"/>
      <c r="D1519" s="3"/>
      <c r="F1519" s="296" t="s">
        <v>520</v>
      </c>
      <c r="G1519" s="296"/>
      <c r="H1519" s="296"/>
      <c r="I1519" s="296"/>
      <c r="J1519" s="296"/>
      <c r="K1519" s="418"/>
      <c r="L1519" s="418"/>
      <c r="M1519" s="418"/>
      <c r="N1519" s="418"/>
      <c r="O1519" s="418"/>
      <c r="P1519" s="418"/>
      <c r="Q1519" s="418"/>
      <c r="R1519" s="418"/>
      <c r="S1519" s="8"/>
      <c r="T1519" s="8"/>
      <c r="U1519" s="8"/>
      <c r="V1519" s="430">
        <v>0.02</v>
      </c>
      <c r="W1519" s="430"/>
      <c r="X1519" s="430"/>
      <c r="Y1519" s="430"/>
      <c r="Z1519" s="430"/>
      <c r="AA1519" s="430"/>
      <c r="AB1519" s="430"/>
      <c r="AG1519" s="29"/>
      <c r="AH1519" s="29"/>
      <c r="AI1519" s="29"/>
      <c r="AJ1519" s="29"/>
    </row>
    <row r="1520" spans="1:43">
      <c r="A1520" s="3"/>
      <c r="B1520" s="3"/>
      <c r="C1520" s="3"/>
      <c r="D1520" s="3"/>
      <c r="F1520" s="296" t="s">
        <v>521</v>
      </c>
      <c r="G1520" s="296"/>
      <c r="H1520" s="296"/>
      <c r="I1520" s="296"/>
      <c r="J1520" s="296"/>
      <c r="K1520" s="418"/>
      <c r="L1520" s="418"/>
      <c r="M1520" s="418"/>
      <c r="N1520" s="418"/>
      <c r="O1520" s="418"/>
      <c r="P1520" s="418"/>
      <c r="Q1520" s="418"/>
      <c r="R1520" s="418"/>
      <c r="S1520" s="8"/>
      <c r="T1520" s="8"/>
      <c r="U1520" s="8"/>
      <c r="V1520" s="410">
        <v>0.05</v>
      </c>
      <c r="W1520" s="410"/>
      <c r="X1520" s="410"/>
      <c r="Y1520" s="410"/>
      <c r="Z1520" s="410"/>
      <c r="AA1520" s="410"/>
      <c r="AB1520" s="410"/>
      <c r="AG1520" s="29"/>
      <c r="AH1520" s="29"/>
      <c r="AI1520" s="29"/>
      <c r="AJ1520" s="29"/>
    </row>
    <row r="1521" spans="1:43">
      <c r="A1521" s="3"/>
      <c r="B1521" s="3"/>
      <c r="C1521" s="3"/>
      <c r="D1521" s="3"/>
      <c r="F1521" s="296" t="s">
        <v>522</v>
      </c>
      <c r="G1521" s="296"/>
      <c r="H1521" s="296"/>
      <c r="I1521" s="296"/>
      <c r="J1521" s="296"/>
      <c r="K1521" s="418"/>
      <c r="L1521" s="418"/>
      <c r="M1521" s="418"/>
      <c r="N1521" s="418"/>
      <c r="O1521" s="418"/>
      <c r="P1521" s="418"/>
      <c r="Q1521" s="418"/>
      <c r="R1521" s="418"/>
      <c r="S1521" s="8"/>
      <c r="T1521" s="8"/>
      <c r="U1521" s="8"/>
      <c r="V1521" s="410">
        <v>0.5</v>
      </c>
      <c r="W1521" s="410"/>
      <c r="X1521" s="410"/>
      <c r="Y1521" s="410"/>
      <c r="Z1521" s="410"/>
      <c r="AA1521" s="410"/>
      <c r="AB1521" s="410"/>
      <c r="AG1521" s="29"/>
      <c r="AH1521" s="29"/>
      <c r="AI1521" s="29"/>
      <c r="AJ1521" s="29"/>
    </row>
    <row r="1522" spans="1:43">
      <c r="A1522" s="3"/>
      <c r="B1522" s="3"/>
      <c r="C1522" s="3"/>
      <c r="D1522" s="3"/>
      <c r="F1522" s="296" t="s">
        <v>523</v>
      </c>
      <c r="G1522" s="296"/>
      <c r="H1522" s="296"/>
      <c r="I1522" s="296"/>
      <c r="J1522" s="296"/>
      <c r="K1522" s="418"/>
      <c r="L1522" s="418"/>
      <c r="M1522" s="418"/>
      <c r="N1522" s="418"/>
      <c r="O1522" s="418"/>
      <c r="P1522" s="418"/>
      <c r="Q1522" s="418"/>
      <c r="R1522" s="418"/>
      <c r="S1522" s="8"/>
      <c r="T1522" s="8"/>
      <c r="U1522" s="8"/>
      <c r="V1522" s="410">
        <v>0.75</v>
      </c>
      <c r="W1522" s="410"/>
      <c r="X1522" s="410"/>
      <c r="Y1522" s="410"/>
      <c r="Z1522" s="410"/>
      <c r="AA1522" s="410"/>
      <c r="AB1522" s="410"/>
      <c r="AG1522" s="29"/>
      <c r="AH1522" s="29"/>
      <c r="AI1522" s="29"/>
      <c r="AJ1522" s="29"/>
    </row>
    <row r="1523" spans="1:43">
      <c r="A1523" s="3"/>
      <c r="B1523" s="3"/>
      <c r="C1523" s="3"/>
      <c r="D1523" s="3"/>
      <c r="F1523" s="296" t="s">
        <v>524</v>
      </c>
      <c r="G1523" s="296"/>
      <c r="H1523" s="296"/>
      <c r="I1523" s="296"/>
      <c r="J1523" s="296"/>
      <c r="K1523" s="418"/>
      <c r="L1523" s="418"/>
      <c r="M1523" s="418"/>
      <c r="N1523" s="418"/>
      <c r="O1523" s="418"/>
      <c r="P1523" s="418"/>
      <c r="Q1523" s="418"/>
      <c r="R1523" s="418"/>
      <c r="S1523" s="8"/>
      <c r="T1523" s="8"/>
      <c r="U1523" s="8"/>
      <c r="V1523" s="410">
        <v>1</v>
      </c>
      <c r="W1523" s="410"/>
      <c r="X1523" s="410"/>
      <c r="Y1523" s="410"/>
      <c r="Z1523" s="410"/>
      <c r="AA1523" s="410"/>
      <c r="AB1523" s="410"/>
      <c r="AG1523" s="29"/>
      <c r="AH1523" s="29"/>
      <c r="AI1523" s="29"/>
      <c r="AJ1523" s="29"/>
    </row>
    <row r="1524" spans="1:43">
      <c r="A1524" s="3"/>
      <c r="B1524" s="3"/>
      <c r="C1524" s="3"/>
      <c r="D1524" s="17"/>
    </row>
    <row r="1525" spans="1:43">
      <c r="A1525" s="3"/>
      <c r="B1525" s="3"/>
      <c r="C1525" s="3"/>
      <c r="D1525" s="17"/>
      <c r="F1525" s="252" t="s">
        <v>525</v>
      </c>
      <c r="G1525" s="252"/>
      <c r="H1525" s="252"/>
      <c r="I1525" s="252"/>
      <c r="J1525" s="252"/>
      <c r="K1525" s="252"/>
      <c r="L1525" s="252"/>
      <c r="M1525" s="252"/>
      <c r="N1525" s="252"/>
      <c r="O1525" s="252"/>
      <c r="P1525" s="252"/>
      <c r="Q1525" s="252"/>
      <c r="R1525" s="252"/>
      <c r="S1525" s="252"/>
      <c r="T1525" s="252"/>
      <c r="U1525" s="252"/>
      <c r="V1525" s="252"/>
      <c r="W1525" s="252"/>
      <c r="X1525" s="252"/>
      <c r="Y1525" s="252"/>
      <c r="Z1525" s="252"/>
      <c r="AA1525" s="252"/>
      <c r="AB1525" s="252"/>
      <c r="AC1525" s="252"/>
      <c r="AD1525" s="252"/>
      <c r="AE1525" s="252"/>
      <c r="AF1525" s="252"/>
      <c r="AG1525" s="252"/>
      <c r="AH1525" s="252"/>
      <c r="AI1525" s="252"/>
      <c r="AJ1525" s="252"/>
      <c r="AK1525" s="252"/>
      <c r="AL1525" s="252"/>
      <c r="AM1525" s="252"/>
      <c r="AN1525" s="252"/>
      <c r="AO1525" s="252"/>
      <c r="AP1525" s="252"/>
      <c r="AQ1525" s="252"/>
    </row>
    <row r="1526" spans="1:43">
      <c r="A1526" s="3"/>
      <c r="B1526" s="58"/>
      <c r="C1526" s="58"/>
      <c r="D1526" s="56"/>
      <c r="F1526" s="158"/>
      <c r="G1526" s="158"/>
      <c r="H1526" s="158"/>
      <c r="I1526" s="158"/>
      <c r="J1526" s="24"/>
      <c r="K1526" s="24"/>
      <c r="L1526" s="24"/>
      <c r="M1526" s="24"/>
      <c r="N1526" s="24"/>
      <c r="O1526" s="159"/>
      <c r="P1526" s="159"/>
      <c r="Q1526" s="159"/>
      <c r="R1526" s="159"/>
      <c r="S1526" s="159"/>
      <c r="T1526" s="159"/>
      <c r="U1526" s="159"/>
      <c r="V1526" s="159"/>
      <c r="W1526" s="159"/>
      <c r="X1526" s="159"/>
      <c r="Y1526" s="159"/>
      <c r="Z1526" s="159"/>
      <c r="AA1526" s="159"/>
      <c r="AB1526" s="159"/>
      <c r="AC1526" s="159"/>
      <c r="AD1526" s="159"/>
      <c r="AE1526" s="159"/>
      <c r="AF1526" s="159"/>
      <c r="AG1526" s="159"/>
      <c r="AH1526" s="159"/>
      <c r="AI1526" s="159"/>
      <c r="AJ1526" s="159"/>
      <c r="AP1526" s="159"/>
      <c r="AQ1526" s="159"/>
    </row>
    <row r="1527" spans="1:43">
      <c r="A1527" s="3"/>
      <c r="B1527" s="58"/>
      <c r="C1527" s="58"/>
      <c r="D1527" s="56"/>
      <c r="F1527" s="158"/>
      <c r="G1527" s="158"/>
      <c r="H1527" s="158"/>
      <c r="I1527" s="158"/>
      <c r="J1527" s="24"/>
      <c r="K1527" s="24"/>
      <c r="L1527" s="24"/>
      <c r="M1527" s="24"/>
      <c r="N1527" s="24"/>
      <c r="O1527" s="159"/>
      <c r="P1527" s="159"/>
      <c r="Q1527" s="159"/>
      <c r="R1527" s="159"/>
      <c r="S1527" s="159"/>
      <c r="T1527" s="159"/>
      <c r="U1527" s="159"/>
      <c r="V1527" s="159"/>
      <c r="W1527" s="159"/>
      <c r="X1527" s="159"/>
      <c r="Y1527" s="159"/>
      <c r="Z1527" s="159"/>
      <c r="AA1527" s="248">
        <v>2018</v>
      </c>
      <c r="AB1527" s="248"/>
      <c r="AC1527" s="248"/>
      <c r="AD1527" s="248"/>
      <c r="AE1527" s="248"/>
      <c r="AF1527" s="159"/>
      <c r="AG1527" s="248">
        <v>2017</v>
      </c>
      <c r="AH1527" s="248"/>
      <c r="AI1527" s="248"/>
      <c r="AJ1527" s="248"/>
      <c r="AK1527" s="248"/>
      <c r="AM1527" s="248">
        <v>2016</v>
      </c>
      <c r="AN1527" s="248"/>
      <c r="AO1527" s="248"/>
      <c r="AP1527" s="248"/>
      <c r="AQ1527" s="248"/>
    </row>
    <row r="1528" spans="1:43">
      <c r="A1528" s="3"/>
      <c r="B1528" s="58"/>
      <c r="C1528" s="58"/>
      <c r="D1528" s="160"/>
      <c r="F1528" s="424" t="s">
        <v>526</v>
      </c>
      <c r="G1528" s="424"/>
      <c r="H1528" s="424"/>
      <c r="I1528" s="424"/>
      <c r="J1528" s="424"/>
      <c r="K1528" s="424"/>
      <c r="L1528" s="424"/>
      <c r="M1528" s="424"/>
      <c r="N1528" s="424"/>
      <c r="O1528" s="424"/>
      <c r="P1528" s="424"/>
      <c r="Q1528" s="424"/>
      <c r="R1528" s="424"/>
      <c r="S1528" s="424"/>
      <c r="T1528" s="424"/>
      <c r="U1528" s="424"/>
      <c r="V1528" s="424"/>
      <c r="W1528" s="424"/>
      <c r="X1528" s="424"/>
      <c r="Y1528" s="424"/>
      <c r="Z1528" s="159"/>
      <c r="AA1528" s="336">
        <f>AG1532</f>
        <v>0</v>
      </c>
      <c r="AB1528" s="336"/>
      <c r="AC1528" s="336"/>
      <c r="AD1528" s="336"/>
      <c r="AE1528" s="336"/>
      <c r="AF1528" s="159"/>
      <c r="AG1528" s="336">
        <f>AM1532</f>
        <v>0</v>
      </c>
      <c r="AH1528" s="336"/>
      <c r="AI1528" s="336"/>
      <c r="AJ1528" s="336"/>
      <c r="AK1528" s="336"/>
      <c r="AL1528" s="25"/>
      <c r="AM1528" s="336">
        <v>0</v>
      </c>
      <c r="AN1528" s="336"/>
      <c r="AO1528" s="336"/>
      <c r="AP1528" s="336"/>
      <c r="AQ1528" s="336"/>
    </row>
    <row r="1529" spans="1:43" ht="7.5" customHeight="1">
      <c r="A1529" s="3"/>
      <c r="B1529" s="58"/>
      <c r="C1529" s="58"/>
      <c r="D1529" s="56"/>
      <c r="F1529" s="161"/>
      <c r="G1529" s="161"/>
      <c r="H1529" s="161"/>
      <c r="I1529" s="161"/>
      <c r="J1529" s="161"/>
      <c r="K1529" s="161"/>
      <c r="L1529" s="161"/>
      <c r="M1529" s="161"/>
      <c r="N1529" s="161"/>
      <c r="O1529" s="161"/>
      <c r="P1529" s="161"/>
      <c r="Q1529" s="161"/>
      <c r="R1529" s="161"/>
      <c r="S1529" s="161"/>
      <c r="T1529" s="161"/>
      <c r="U1529" s="161"/>
      <c r="V1529" s="161"/>
      <c r="W1529" s="161"/>
      <c r="X1529" s="161"/>
      <c r="Y1529" s="161"/>
      <c r="Z1529" s="159"/>
      <c r="AA1529" s="88"/>
      <c r="AB1529" s="88"/>
      <c r="AC1529" s="88"/>
      <c r="AD1529" s="88"/>
      <c r="AE1529" s="88"/>
      <c r="AF1529" s="159"/>
      <c r="AG1529" s="88"/>
      <c r="AH1529" s="88"/>
      <c r="AI1529" s="88"/>
      <c r="AJ1529" s="88"/>
      <c r="AK1529" s="88"/>
      <c r="AL1529" s="25"/>
      <c r="AM1529" s="88"/>
      <c r="AN1529" s="88"/>
      <c r="AO1529" s="88"/>
      <c r="AP1529" s="88"/>
      <c r="AQ1529" s="88"/>
    </row>
    <row r="1530" spans="1:43">
      <c r="A1530" s="3"/>
      <c r="B1530" s="58"/>
      <c r="C1530" s="58"/>
      <c r="D1530" s="160"/>
      <c r="F1530" s="428" t="s">
        <v>527</v>
      </c>
      <c r="G1530" s="428"/>
      <c r="H1530" s="428"/>
      <c r="I1530" s="428"/>
      <c r="J1530" s="428"/>
      <c r="K1530" s="428"/>
      <c r="L1530" s="428"/>
      <c r="M1530" s="428"/>
      <c r="N1530" s="428"/>
      <c r="O1530" s="428"/>
      <c r="P1530" s="428"/>
      <c r="Q1530" s="428"/>
      <c r="R1530" s="428"/>
      <c r="S1530" s="428"/>
      <c r="T1530" s="428"/>
      <c r="U1530" s="428"/>
      <c r="V1530" s="428"/>
      <c r="W1530" s="428"/>
      <c r="X1530" s="428"/>
      <c r="Y1530" s="428"/>
      <c r="Z1530" s="159"/>
      <c r="AA1530" s="429" t="s">
        <v>25</v>
      </c>
      <c r="AB1530" s="429"/>
      <c r="AC1530" s="429"/>
      <c r="AD1530" s="429"/>
      <c r="AE1530" s="429"/>
      <c r="AF1530" s="159"/>
      <c r="AG1530" s="429" t="s">
        <v>25</v>
      </c>
      <c r="AH1530" s="429"/>
      <c r="AI1530" s="429"/>
      <c r="AJ1530" s="429"/>
      <c r="AK1530" s="429"/>
      <c r="AL1530" s="25"/>
      <c r="AM1530" s="336">
        <v>0</v>
      </c>
      <c r="AN1530" s="336"/>
      <c r="AO1530" s="336"/>
      <c r="AP1530" s="336"/>
      <c r="AQ1530" s="336"/>
    </row>
    <row r="1531" spans="1:43" ht="7.5" customHeight="1">
      <c r="A1531" s="3"/>
      <c r="B1531" s="58"/>
      <c r="C1531" s="162"/>
      <c r="D1531" s="163"/>
      <c r="F1531" s="164"/>
      <c r="G1531" s="164"/>
      <c r="H1531" s="164"/>
      <c r="I1531" s="164"/>
      <c r="J1531" s="164"/>
      <c r="K1531" s="164"/>
      <c r="L1531" s="164"/>
      <c r="M1531" s="164"/>
      <c r="N1531" s="164"/>
      <c r="O1531" s="164"/>
      <c r="P1531" s="164"/>
      <c r="Q1531" s="164"/>
      <c r="R1531" s="164"/>
      <c r="S1531" s="164"/>
      <c r="T1531" s="164"/>
      <c r="U1531" s="164"/>
      <c r="V1531" s="164"/>
      <c r="W1531" s="164"/>
      <c r="X1531" s="164"/>
      <c r="Y1531" s="164"/>
      <c r="Z1531" s="159"/>
      <c r="AA1531" s="165"/>
      <c r="AB1531" s="165"/>
      <c r="AC1531" s="165"/>
      <c r="AD1531" s="165"/>
      <c r="AE1531" s="165"/>
      <c r="AF1531" s="159"/>
      <c r="AG1531" s="165"/>
      <c r="AH1531" s="165"/>
      <c r="AI1531" s="165"/>
      <c r="AJ1531" s="165"/>
      <c r="AK1531" s="165"/>
      <c r="AL1531" s="25"/>
      <c r="AM1531" s="165"/>
      <c r="AN1531" s="165"/>
      <c r="AO1531" s="165"/>
      <c r="AP1531" s="165"/>
      <c r="AQ1531" s="165"/>
    </row>
    <row r="1532" spans="1:43" ht="13.5" thickBot="1">
      <c r="A1532" s="3"/>
      <c r="B1532" s="58"/>
      <c r="C1532" s="57"/>
      <c r="D1532" s="56"/>
      <c r="F1532" s="424" t="s">
        <v>528</v>
      </c>
      <c r="G1532" s="424"/>
      <c r="H1532" s="424"/>
      <c r="I1532" s="424"/>
      <c r="J1532" s="424"/>
      <c r="K1532" s="424"/>
      <c r="L1532" s="424"/>
      <c r="M1532" s="424"/>
      <c r="N1532" s="424"/>
      <c r="O1532" s="424"/>
      <c r="P1532" s="424"/>
      <c r="Q1532" s="424"/>
      <c r="R1532" s="424"/>
      <c r="S1532" s="424"/>
      <c r="T1532" s="424"/>
      <c r="U1532" s="424"/>
      <c r="V1532" s="424"/>
      <c r="W1532" s="424"/>
      <c r="X1532" s="424"/>
      <c r="Y1532" s="424"/>
      <c r="Z1532" s="159"/>
      <c r="AA1532" s="337">
        <f>SUBTOTAL(9,AA1528:AE1530)</f>
        <v>0</v>
      </c>
      <c r="AB1532" s="337"/>
      <c r="AC1532" s="337"/>
      <c r="AD1532" s="337"/>
      <c r="AE1532" s="337"/>
      <c r="AF1532" s="159"/>
      <c r="AG1532" s="337">
        <f>SUBTOTAL(9,AG1528:AK1530)</f>
        <v>0</v>
      </c>
      <c r="AH1532" s="337"/>
      <c r="AI1532" s="337"/>
      <c r="AJ1532" s="337"/>
      <c r="AK1532" s="337"/>
      <c r="AL1532" s="25"/>
      <c r="AM1532" s="337">
        <f>SUBTOTAL(9,AM1528:AQ1530)</f>
        <v>0</v>
      </c>
      <c r="AN1532" s="337"/>
      <c r="AO1532" s="337"/>
      <c r="AP1532" s="337"/>
      <c r="AQ1532" s="337"/>
    </row>
    <row r="1533" spans="1:43" ht="13.5" thickTop="1">
      <c r="A1533" s="3"/>
      <c r="B1533" s="3"/>
      <c r="F1533" s="402"/>
      <c r="G1533" s="402"/>
      <c r="H1533" s="402"/>
      <c r="I1533" s="402"/>
      <c r="J1533" s="402"/>
      <c r="K1533" s="402"/>
      <c r="L1533" s="402"/>
      <c r="M1533" s="402"/>
      <c r="N1533" s="402"/>
      <c r="O1533" s="402"/>
      <c r="P1533" s="402"/>
      <c r="Q1533" s="402"/>
      <c r="R1533" s="402"/>
      <c r="S1533" s="402"/>
      <c r="T1533" s="402"/>
      <c r="U1533" s="402"/>
      <c r="V1533" s="402"/>
      <c r="W1533" s="402"/>
      <c r="X1533" s="402"/>
      <c r="Y1533" s="402"/>
      <c r="Z1533" s="402"/>
      <c r="AA1533" s="402"/>
      <c r="AB1533" s="402"/>
      <c r="AC1533" s="402"/>
      <c r="AD1533" s="402"/>
      <c r="AE1533" s="402"/>
      <c r="AF1533" s="402"/>
      <c r="AG1533" s="402"/>
      <c r="AH1533" s="402"/>
      <c r="AI1533" s="402"/>
      <c r="AJ1533" s="402"/>
      <c r="AK1533" s="402"/>
      <c r="AL1533" s="402"/>
      <c r="AM1533" s="402"/>
      <c r="AN1533" s="402"/>
      <c r="AO1533" s="402"/>
      <c r="AP1533" s="402"/>
      <c r="AQ1533" s="402"/>
    </row>
    <row r="1534" spans="1:43">
      <c r="A1534" s="3"/>
      <c r="B1534" s="3"/>
      <c r="F1534" s="135"/>
      <c r="G1534" s="135"/>
      <c r="H1534" s="135"/>
      <c r="I1534" s="135"/>
      <c r="J1534" s="135"/>
      <c r="K1534" s="135"/>
      <c r="L1534" s="135"/>
      <c r="M1534" s="135"/>
      <c r="N1534" s="135"/>
      <c r="O1534" s="135"/>
      <c r="P1534" s="135"/>
      <c r="Q1534" s="135"/>
      <c r="R1534" s="135"/>
      <c r="S1534" s="135"/>
      <c r="T1534" s="135"/>
      <c r="U1534" s="135"/>
      <c r="V1534" s="135"/>
      <c r="W1534" s="135"/>
      <c r="X1534" s="135"/>
      <c r="Y1534" s="135"/>
      <c r="Z1534" s="135"/>
      <c r="AA1534" s="135"/>
      <c r="AB1534" s="135"/>
      <c r="AC1534" s="135"/>
      <c r="AD1534" s="135"/>
      <c r="AE1534" s="135"/>
      <c r="AF1534" s="135"/>
      <c r="AG1534" s="135"/>
      <c r="AH1534" s="135"/>
      <c r="AI1534" s="135"/>
      <c r="AJ1534" s="135"/>
      <c r="AK1534" s="135"/>
      <c r="AL1534" s="135"/>
      <c r="AM1534" s="135"/>
      <c r="AN1534" s="135"/>
      <c r="AO1534" s="135"/>
      <c r="AP1534" s="135"/>
      <c r="AQ1534" s="135"/>
    </row>
    <row r="1535" spans="1:43">
      <c r="A1535" s="3"/>
      <c r="B1535" s="3"/>
      <c r="F1535" s="334" t="str">
        <f>(MID(F1398,1,2)+1)&amp;"."</f>
        <v>19.</v>
      </c>
      <c r="G1535" s="334"/>
      <c r="H1535" s="243" t="s">
        <v>529</v>
      </c>
      <c r="I1535" s="243"/>
      <c r="J1535" s="243"/>
      <c r="K1535" s="243"/>
      <c r="L1535" s="243"/>
      <c r="M1535" s="243"/>
      <c r="N1535" s="243"/>
      <c r="O1535" s="243"/>
      <c r="P1535" s="243"/>
      <c r="Q1535" s="243"/>
      <c r="R1535" s="243"/>
      <c r="S1535" s="243"/>
      <c r="T1535" s="243"/>
      <c r="U1535" s="243"/>
      <c r="V1535" s="243"/>
      <c r="W1535" s="243"/>
      <c r="X1535" s="243"/>
      <c r="Y1535" s="243"/>
      <c r="Z1535" s="243"/>
      <c r="AA1535" s="243"/>
      <c r="AB1535" s="243"/>
      <c r="AC1535" s="243"/>
      <c r="AD1535" s="243"/>
      <c r="AE1535" s="243"/>
      <c r="AF1535" s="243"/>
      <c r="AG1535" s="243"/>
      <c r="AH1535" s="243"/>
      <c r="AI1535" s="243"/>
      <c r="AJ1535" s="243"/>
      <c r="AK1535" s="243"/>
      <c r="AL1535" s="243"/>
      <c r="AM1535" s="243"/>
      <c r="AN1535" s="243"/>
      <c r="AO1535" s="243"/>
      <c r="AP1535" s="243"/>
      <c r="AQ1535" s="243"/>
    </row>
    <row r="1536" spans="1:43">
      <c r="A1536" s="3"/>
      <c r="B1536" s="3"/>
    </row>
    <row r="1537" spans="1:43">
      <c r="A1537" s="3"/>
      <c r="B1537" s="3"/>
      <c r="F1537" s="252" t="s">
        <v>530</v>
      </c>
      <c r="G1537" s="252"/>
      <c r="H1537" s="252"/>
      <c r="I1537" s="252"/>
      <c r="J1537" s="252"/>
      <c r="K1537" s="252"/>
      <c r="L1537" s="252"/>
      <c r="M1537" s="252"/>
      <c r="N1537" s="252"/>
      <c r="O1537" s="252"/>
      <c r="P1537" s="252"/>
      <c r="Q1537" s="252"/>
      <c r="R1537" s="252"/>
      <c r="S1537" s="252"/>
      <c r="T1537" s="252"/>
      <c r="U1537" s="252"/>
      <c r="V1537" s="252"/>
      <c r="W1537" s="252"/>
      <c r="X1537" s="252"/>
      <c r="Y1537" s="252"/>
      <c r="Z1537" s="252"/>
      <c r="AA1537" s="252"/>
      <c r="AB1537" s="252"/>
      <c r="AC1537" s="252"/>
      <c r="AD1537" s="252"/>
      <c r="AE1537" s="252"/>
      <c r="AF1537" s="252"/>
      <c r="AG1537" s="252"/>
      <c r="AH1537" s="252"/>
      <c r="AI1537" s="252"/>
      <c r="AJ1537" s="252"/>
      <c r="AK1537" s="252"/>
      <c r="AL1537" s="252"/>
      <c r="AM1537" s="252"/>
      <c r="AN1537" s="252"/>
      <c r="AO1537" s="252"/>
      <c r="AP1537" s="252"/>
      <c r="AQ1537" s="252"/>
    </row>
    <row r="1538" spans="1:43">
      <c r="A1538" s="3"/>
      <c r="B1538" s="3"/>
      <c r="F1538" s="252"/>
      <c r="G1538" s="252"/>
      <c r="H1538" s="252"/>
      <c r="I1538" s="252"/>
      <c r="J1538" s="252"/>
      <c r="K1538" s="252"/>
      <c r="L1538" s="252"/>
      <c r="M1538" s="252"/>
      <c r="N1538" s="252"/>
      <c r="O1538" s="252"/>
      <c r="P1538" s="252"/>
      <c r="Q1538" s="252"/>
      <c r="R1538" s="252"/>
      <c r="S1538" s="252"/>
      <c r="T1538" s="252"/>
      <c r="U1538" s="252"/>
      <c r="V1538" s="252"/>
      <c r="W1538" s="252"/>
      <c r="X1538" s="252"/>
      <c r="Y1538" s="252"/>
      <c r="Z1538" s="252"/>
      <c r="AA1538" s="252"/>
      <c r="AB1538" s="252"/>
      <c r="AC1538" s="252"/>
      <c r="AD1538" s="252"/>
      <c r="AE1538" s="252"/>
      <c r="AF1538" s="252"/>
      <c r="AG1538" s="252"/>
      <c r="AH1538" s="252"/>
      <c r="AI1538" s="252"/>
      <c r="AJ1538" s="252"/>
      <c r="AK1538" s="252"/>
      <c r="AL1538" s="252"/>
      <c r="AM1538" s="252"/>
      <c r="AN1538" s="252"/>
      <c r="AO1538" s="252"/>
      <c r="AP1538" s="252"/>
      <c r="AQ1538" s="252"/>
    </row>
    <row r="1539" spans="1:43">
      <c r="A1539" s="3"/>
      <c r="B1539" s="3"/>
      <c r="F1539" s="252"/>
      <c r="G1539" s="252"/>
      <c r="H1539" s="252"/>
      <c r="I1539" s="252"/>
      <c r="J1539" s="252"/>
      <c r="K1539" s="252"/>
      <c r="L1539" s="252"/>
      <c r="M1539" s="252"/>
      <c r="N1539" s="252"/>
      <c r="O1539" s="252"/>
      <c r="P1539" s="252"/>
      <c r="Q1539" s="252"/>
      <c r="R1539" s="252"/>
      <c r="S1539" s="252"/>
      <c r="T1539" s="252"/>
      <c r="U1539" s="252"/>
      <c r="V1539" s="252"/>
      <c r="W1539" s="252"/>
      <c r="X1539" s="252"/>
      <c r="Y1539" s="252"/>
      <c r="Z1539" s="252"/>
      <c r="AA1539" s="252"/>
      <c r="AB1539" s="252"/>
      <c r="AC1539" s="252"/>
      <c r="AD1539" s="252"/>
      <c r="AE1539" s="252"/>
      <c r="AF1539" s="252"/>
      <c r="AG1539" s="252"/>
      <c r="AH1539" s="252"/>
      <c r="AI1539" s="252"/>
      <c r="AJ1539" s="252"/>
      <c r="AK1539" s="252"/>
      <c r="AL1539" s="252"/>
      <c r="AM1539" s="252"/>
      <c r="AN1539" s="252"/>
      <c r="AO1539" s="252"/>
      <c r="AP1539" s="252"/>
      <c r="AQ1539" s="252"/>
    </row>
    <row r="1540" spans="1:43">
      <c r="A1540" s="3"/>
      <c r="B1540" s="3"/>
      <c r="F1540" s="252"/>
      <c r="G1540" s="252"/>
      <c r="H1540" s="252"/>
      <c r="I1540" s="252"/>
      <c r="J1540" s="252"/>
      <c r="K1540" s="252"/>
      <c r="L1540" s="252"/>
      <c r="M1540" s="252"/>
      <c r="N1540" s="252"/>
      <c r="O1540" s="252"/>
      <c r="P1540" s="252"/>
      <c r="Q1540" s="252"/>
      <c r="R1540" s="252"/>
      <c r="S1540" s="252"/>
      <c r="T1540" s="252"/>
      <c r="U1540" s="252"/>
      <c r="V1540" s="252"/>
      <c r="W1540" s="252"/>
      <c r="X1540" s="252"/>
      <c r="Y1540" s="252"/>
      <c r="Z1540" s="252"/>
      <c r="AA1540" s="252"/>
      <c r="AB1540" s="252"/>
      <c r="AC1540" s="252"/>
      <c r="AD1540" s="252"/>
      <c r="AE1540" s="252"/>
      <c r="AF1540" s="252"/>
      <c r="AG1540" s="252"/>
      <c r="AH1540" s="252"/>
      <c r="AI1540" s="252"/>
      <c r="AJ1540" s="252"/>
      <c r="AK1540" s="252"/>
      <c r="AL1540" s="252"/>
      <c r="AM1540" s="252"/>
      <c r="AN1540" s="252"/>
      <c r="AO1540" s="252"/>
      <c r="AP1540" s="252"/>
      <c r="AQ1540" s="252"/>
    </row>
    <row r="1541" spans="1:43">
      <c r="A1541" s="3"/>
      <c r="B1541" s="3"/>
      <c r="F1541" s="252"/>
      <c r="G1541" s="252"/>
      <c r="H1541" s="252"/>
      <c r="I1541" s="252"/>
      <c r="J1541" s="252"/>
      <c r="K1541" s="252"/>
      <c r="L1541" s="252"/>
      <c r="M1541" s="252"/>
      <c r="N1541" s="252"/>
      <c r="O1541" s="252"/>
      <c r="P1541" s="252"/>
      <c r="Q1541" s="252"/>
      <c r="R1541" s="252"/>
      <c r="S1541" s="252"/>
      <c r="T1541" s="252"/>
      <c r="U1541" s="252"/>
      <c r="V1541" s="252"/>
      <c r="W1541" s="252"/>
      <c r="X1541" s="252"/>
      <c r="Y1541" s="252"/>
      <c r="Z1541" s="252"/>
      <c r="AA1541" s="252"/>
      <c r="AB1541" s="252"/>
      <c r="AC1541" s="252"/>
      <c r="AD1541" s="252"/>
      <c r="AE1541" s="252"/>
      <c r="AF1541" s="252"/>
      <c r="AG1541" s="252"/>
      <c r="AH1541" s="252"/>
      <c r="AI1541" s="252"/>
      <c r="AJ1541" s="252"/>
      <c r="AK1541" s="252"/>
      <c r="AL1541" s="252"/>
      <c r="AM1541" s="252"/>
      <c r="AN1541" s="252"/>
      <c r="AO1541" s="252"/>
      <c r="AP1541" s="252"/>
      <c r="AQ1541" s="252"/>
    </row>
    <row r="1542" spans="1:43">
      <c r="A1542" s="3"/>
      <c r="B1542" s="3"/>
      <c r="F1542" s="252"/>
      <c r="G1542" s="252"/>
      <c r="H1542" s="252"/>
      <c r="I1542" s="252"/>
      <c r="J1542" s="252"/>
      <c r="K1542" s="252"/>
      <c r="L1542" s="252"/>
      <c r="M1542" s="252"/>
      <c r="N1542" s="252"/>
      <c r="O1542" s="252"/>
      <c r="P1542" s="252"/>
      <c r="Q1542" s="252"/>
      <c r="R1542" s="252"/>
      <c r="S1542" s="252"/>
      <c r="T1542" s="252"/>
      <c r="U1542" s="252"/>
      <c r="V1542" s="252"/>
      <c r="W1542" s="252"/>
      <c r="X1542" s="252"/>
      <c r="Y1542" s="252"/>
      <c r="Z1542" s="252"/>
      <c r="AA1542" s="252"/>
      <c r="AB1542" s="252"/>
      <c r="AC1542" s="252"/>
      <c r="AD1542" s="252"/>
      <c r="AE1542" s="252"/>
      <c r="AF1542" s="252"/>
      <c r="AG1542" s="252"/>
      <c r="AH1542" s="252"/>
      <c r="AI1542" s="252"/>
      <c r="AJ1542" s="252"/>
      <c r="AK1542" s="252"/>
      <c r="AL1542" s="252"/>
      <c r="AM1542" s="252"/>
      <c r="AN1542" s="252"/>
      <c r="AO1542" s="252"/>
      <c r="AP1542" s="252"/>
      <c r="AQ1542" s="252"/>
    </row>
    <row r="1543" spans="1:43">
      <c r="A1543" s="3"/>
      <c r="B1543" s="3"/>
      <c r="F1543" s="252"/>
      <c r="G1543" s="252"/>
      <c r="H1543" s="252"/>
      <c r="I1543" s="252"/>
      <c r="J1543" s="252"/>
      <c r="K1543" s="252"/>
      <c r="L1543" s="252"/>
      <c r="M1543" s="252"/>
      <c r="N1543" s="252"/>
      <c r="O1543" s="252"/>
      <c r="P1543" s="252"/>
      <c r="Q1543" s="252"/>
      <c r="R1543" s="252"/>
      <c r="S1543" s="252"/>
      <c r="T1543" s="252"/>
      <c r="U1543" s="252"/>
      <c r="V1543" s="252"/>
      <c r="W1543" s="252"/>
      <c r="X1543" s="252"/>
      <c r="Y1543" s="252"/>
      <c r="Z1543" s="252"/>
      <c r="AA1543" s="252"/>
      <c r="AB1543" s="252"/>
      <c r="AC1543" s="252"/>
      <c r="AD1543" s="252"/>
      <c r="AE1543" s="252"/>
      <c r="AF1543" s="252"/>
      <c r="AG1543" s="252"/>
      <c r="AH1543" s="252"/>
      <c r="AI1543" s="252"/>
      <c r="AJ1543" s="252"/>
      <c r="AK1543" s="252"/>
      <c r="AL1543" s="252"/>
      <c r="AM1543" s="252"/>
      <c r="AN1543" s="252"/>
      <c r="AO1543" s="252"/>
      <c r="AP1543" s="252"/>
      <c r="AQ1543" s="252"/>
    </row>
    <row r="1544" spans="1:43">
      <c r="A1544" s="3"/>
      <c r="B1544" s="3"/>
      <c r="F1544" s="72"/>
      <c r="G1544" s="72"/>
      <c r="H1544" s="72"/>
      <c r="I1544" s="72"/>
      <c r="J1544" s="72"/>
      <c r="K1544" s="72"/>
      <c r="L1544" s="72"/>
      <c r="M1544" s="72"/>
      <c r="N1544" s="72"/>
      <c r="O1544" s="72"/>
      <c r="P1544" s="72"/>
      <c r="Q1544" s="72"/>
      <c r="R1544" s="72"/>
      <c r="S1544" s="72"/>
      <c r="T1544" s="72"/>
      <c r="U1544" s="72"/>
      <c r="V1544" s="72"/>
      <c r="W1544" s="72"/>
      <c r="X1544" s="72"/>
      <c r="Y1544" s="72"/>
      <c r="Z1544" s="72"/>
      <c r="AA1544" s="72"/>
      <c r="AB1544" s="72"/>
      <c r="AC1544" s="72"/>
      <c r="AD1544" s="72"/>
      <c r="AE1544" s="72"/>
      <c r="AF1544" s="72"/>
      <c r="AG1544" s="72"/>
      <c r="AH1544" s="72"/>
      <c r="AI1544" s="72"/>
      <c r="AJ1544" s="72"/>
      <c r="AK1544" s="72"/>
      <c r="AL1544" s="72"/>
      <c r="AM1544" s="72"/>
      <c r="AN1544" s="72"/>
      <c r="AO1544" s="72"/>
      <c r="AP1544" s="72"/>
      <c r="AQ1544" s="72"/>
    </row>
    <row r="1545" spans="1:43">
      <c r="A1545" s="3"/>
      <c r="B1545" s="3"/>
      <c r="F1545" s="334" t="str">
        <f>(MID(F1535,1,2)+1)&amp;"."</f>
        <v>20.</v>
      </c>
      <c r="G1545" s="334"/>
      <c r="H1545" s="243" t="s">
        <v>531</v>
      </c>
      <c r="I1545" s="243"/>
      <c r="J1545" s="243"/>
      <c r="K1545" s="243"/>
      <c r="L1545" s="243"/>
      <c r="M1545" s="243"/>
      <c r="N1545" s="243"/>
      <c r="O1545" s="243"/>
      <c r="P1545" s="243"/>
      <c r="Q1545" s="243"/>
      <c r="R1545" s="243"/>
      <c r="S1545" s="243"/>
      <c r="T1545" s="243"/>
      <c r="U1545" s="243"/>
      <c r="V1545" s="243"/>
      <c r="W1545" s="243"/>
      <c r="X1545" s="243"/>
      <c r="Y1545" s="243"/>
      <c r="Z1545" s="243"/>
      <c r="AA1545" s="243"/>
      <c r="AB1545" s="243"/>
      <c r="AC1545" s="243"/>
      <c r="AD1545" s="243"/>
      <c r="AE1545" s="243"/>
      <c r="AF1545" s="243"/>
      <c r="AG1545" s="243"/>
      <c r="AH1545" s="243"/>
      <c r="AI1545" s="243"/>
      <c r="AJ1545" s="243"/>
      <c r="AK1545" s="243"/>
      <c r="AL1545" s="243"/>
      <c r="AM1545" s="243"/>
      <c r="AN1545" s="243"/>
      <c r="AO1545" s="243"/>
      <c r="AP1545" s="243"/>
      <c r="AQ1545" s="243"/>
    </row>
    <row r="1546" spans="1:43">
      <c r="A1546" s="3"/>
      <c r="B1546" s="3"/>
    </row>
    <row r="1547" spans="1:43">
      <c r="A1547" s="3"/>
      <c r="B1547" s="3"/>
      <c r="C1547" s="3"/>
      <c r="D1547" s="3"/>
      <c r="E1547" s="26"/>
      <c r="F1547" s="251" t="s">
        <v>532</v>
      </c>
      <c r="G1547" s="251"/>
      <c r="H1547" s="251"/>
      <c r="I1547" s="251"/>
      <c r="J1547" s="251"/>
      <c r="K1547" s="251"/>
      <c r="L1547" s="251"/>
      <c r="M1547" s="251"/>
      <c r="N1547" s="251"/>
      <c r="O1547" s="251"/>
      <c r="P1547" s="251"/>
      <c r="Q1547" s="251"/>
      <c r="R1547" s="251"/>
      <c r="S1547" s="251"/>
      <c r="T1547" s="251"/>
      <c r="U1547" s="251"/>
      <c r="V1547" s="251"/>
      <c r="W1547" s="251"/>
      <c r="X1547" s="251"/>
      <c r="Y1547" s="251"/>
      <c r="Z1547" s="251"/>
      <c r="AA1547" s="251"/>
      <c r="AB1547" s="251"/>
      <c r="AC1547" s="251"/>
      <c r="AD1547" s="251"/>
      <c r="AE1547" s="251"/>
      <c r="AF1547" s="251"/>
      <c r="AG1547" s="251"/>
      <c r="AH1547" s="251"/>
      <c r="AI1547" s="251"/>
      <c r="AJ1547" s="251"/>
      <c r="AK1547" s="251"/>
      <c r="AL1547" s="251"/>
      <c r="AM1547" s="251"/>
      <c r="AN1547" s="251"/>
      <c r="AO1547" s="251"/>
      <c r="AP1547" s="251"/>
      <c r="AQ1547" s="251"/>
    </row>
    <row r="1548" spans="1:43">
      <c r="A1548" s="3"/>
      <c r="B1548" s="3"/>
      <c r="C1548" s="3"/>
      <c r="D1548" s="3"/>
      <c r="E1548" s="26"/>
      <c r="F1548" s="251"/>
      <c r="G1548" s="251"/>
      <c r="H1548" s="251"/>
      <c r="I1548" s="251"/>
      <c r="J1548" s="251"/>
      <c r="K1548" s="251"/>
      <c r="L1548" s="251"/>
      <c r="M1548" s="251"/>
      <c r="N1548" s="251"/>
      <c r="O1548" s="251"/>
      <c r="P1548" s="251"/>
      <c r="Q1548" s="251"/>
      <c r="R1548" s="251"/>
      <c r="S1548" s="251"/>
      <c r="T1548" s="251"/>
      <c r="U1548" s="251"/>
      <c r="V1548" s="251"/>
      <c r="W1548" s="251"/>
      <c r="X1548" s="251"/>
      <c r="Y1548" s="251"/>
      <c r="Z1548" s="251"/>
      <c r="AA1548" s="251"/>
      <c r="AB1548" s="251"/>
      <c r="AC1548" s="251"/>
      <c r="AD1548" s="251"/>
      <c r="AE1548" s="251"/>
      <c r="AF1548" s="251"/>
      <c r="AG1548" s="251"/>
      <c r="AH1548" s="251"/>
      <c r="AI1548" s="251"/>
      <c r="AJ1548" s="251"/>
      <c r="AK1548" s="251"/>
      <c r="AL1548" s="251"/>
      <c r="AM1548" s="251"/>
      <c r="AN1548" s="251"/>
      <c r="AO1548" s="251"/>
      <c r="AP1548" s="251"/>
      <c r="AQ1548" s="251"/>
    </row>
    <row r="1549" spans="1:43">
      <c r="A1549" s="3"/>
      <c r="B1549" s="3"/>
      <c r="C1549" s="3"/>
      <c r="D1549" s="3"/>
      <c r="E1549" s="26"/>
      <c r="F1549" s="251"/>
      <c r="G1549" s="251"/>
      <c r="H1549" s="251"/>
      <c r="I1549" s="251"/>
      <c r="J1549" s="251"/>
      <c r="K1549" s="251"/>
      <c r="L1549" s="251"/>
      <c r="M1549" s="251"/>
      <c r="N1549" s="251"/>
      <c r="O1549" s="251"/>
      <c r="P1549" s="251"/>
      <c r="Q1549" s="251"/>
      <c r="R1549" s="251"/>
      <c r="S1549" s="251"/>
      <c r="T1549" s="251"/>
      <c r="U1549" s="251"/>
      <c r="V1549" s="251"/>
      <c r="W1549" s="251"/>
      <c r="X1549" s="251"/>
      <c r="Y1549" s="251"/>
      <c r="Z1549" s="251"/>
      <c r="AA1549" s="251"/>
      <c r="AB1549" s="251"/>
      <c r="AC1549" s="251"/>
      <c r="AD1549" s="251"/>
      <c r="AE1549" s="251"/>
      <c r="AF1549" s="251"/>
      <c r="AG1549" s="251"/>
      <c r="AH1549" s="251"/>
      <c r="AI1549" s="251"/>
      <c r="AJ1549" s="251"/>
      <c r="AK1549" s="251"/>
      <c r="AL1549" s="251"/>
      <c r="AM1549" s="251"/>
      <c r="AN1549" s="251"/>
      <c r="AO1549" s="251"/>
      <c r="AP1549" s="251"/>
      <c r="AQ1549" s="251"/>
    </row>
    <row r="1550" spans="1:43" ht="15">
      <c r="A1550" s="3"/>
      <c r="B1550" s="3"/>
      <c r="C1550" s="3"/>
      <c r="D1550" s="3"/>
      <c r="F1550" s="18"/>
      <c r="G1550" s="18"/>
      <c r="H1550" s="18"/>
      <c r="I1550" s="18"/>
      <c r="J1550" s="18"/>
      <c r="K1550" s="18"/>
      <c r="L1550" s="18"/>
      <c r="M1550" s="18"/>
      <c r="N1550" s="18"/>
      <c r="O1550" s="18"/>
      <c r="P1550" s="18"/>
      <c r="Q1550" s="18"/>
      <c r="R1550" s="18"/>
      <c r="S1550" s="18"/>
      <c r="T1550" s="18"/>
      <c r="U1550" s="18"/>
      <c r="V1550" s="18"/>
      <c r="W1550" s="18"/>
      <c r="X1550" s="18"/>
      <c r="Y1550" s="18"/>
      <c r="Z1550" s="18"/>
      <c r="AA1550" s="18"/>
      <c r="AB1550" s="18"/>
      <c r="AC1550" s="18"/>
      <c r="AD1550" s="18"/>
      <c r="AE1550" s="18"/>
      <c r="AF1550" s="18"/>
      <c r="AG1550" s="18"/>
      <c r="AH1550" s="18"/>
      <c r="AI1550" s="18"/>
      <c r="AJ1550" s="18"/>
      <c r="AK1550" s="18"/>
      <c r="AL1550" s="18"/>
      <c r="AM1550" s="18"/>
      <c r="AN1550" s="18"/>
      <c r="AO1550" s="18"/>
      <c r="AP1550" s="18"/>
      <c r="AQ1550" s="18"/>
    </row>
    <row r="1551" spans="1:43">
      <c r="A1551" s="3"/>
      <c r="B1551" s="3"/>
      <c r="C1551" s="3"/>
      <c r="D1551" s="3"/>
      <c r="F1551" s="251"/>
      <c r="G1551" s="251"/>
      <c r="H1551" s="251"/>
      <c r="I1551" s="251"/>
      <c r="J1551" s="251"/>
      <c r="K1551" s="251"/>
      <c r="L1551" s="251"/>
      <c r="M1551" s="251"/>
      <c r="N1551" s="251"/>
      <c r="O1551" s="251"/>
      <c r="P1551" s="251"/>
      <c r="Q1551" s="251"/>
      <c r="R1551" s="251"/>
      <c r="S1551" s="251"/>
      <c r="T1551" s="251"/>
      <c r="U1551" s="251"/>
      <c r="V1551" s="251"/>
      <c r="W1551" s="251"/>
      <c r="X1551" s="251"/>
      <c r="Y1551" s="251"/>
      <c r="Z1551" s="251"/>
      <c r="AA1551" s="251"/>
      <c r="AB1551" s="251"/>
      <c r="AC1551" s="251"/>
      <c r="AD1551" s="251"/>
      <c r="AE1551" s="251"/>
      <c r="AF1551" s="251"/>
      <c r="AG1551" s="251"/>
      <c r="AH1551" s="251"/>
      <c r="AI1551" s="251"/>
      <c r="AJ1551" s="251"/>
      <c r="AK1551" s="251"/>
      <c r="AL1551" s="251"/>
      <c r="AM1551" s="251"/>
      <c r="AN1551" s="251"/>
      <c r="AO1551" s="251"/>
      <c r="AP1551" s="251"/>
      <c r="AQ1551" s="251"/>
    </row>
    <row r="1552" spans="1:43">
      <c r="A1552" s="3"/>
      <c r="B1552" s="3"/>
      <c r="C1552" s="3"/>
      <c r="D1552" s="3"/>
      <c r="F1552" s="14"/>
      <c r="G1552" s="14"/>
      <c r="H1552" s="14"/>
      <c r="I1552" s="14"/>
      <c r="J1552" s="14"/>
      <c r="K1552" s="14"/>
      <c r="L1552" s="14"/>
      <c r="M1552" s="14"/>
      <c r="N1552" s="14"/>
      <c r="O1552" s="14"/>
      <c r="P1552" s="14"/>
      <c r="Q1552" s="14"/>
      <c r="R1552" s="14"/>
      <c r="S1552" s="14"/>
      <c r="T1552" s="14"/>
      <c r="U1552" s="14"/>
      <c r="V1552" s="14"/>
      <c r="W1552" s="14"/>
      <c r="X1552" s="14"/>
      <c r="Y1552" s="14"/>
      <c r="Z1552" s="14"/>
      <c r="AA1552" s="14"/>
      <c r="AB1552" s="14"/>
      <c r="AC1552" s="14"/>
      <c r="AD1552" s="14"/>
      <c r="AE1552" s="14"/>
      <c r="AF1552" s="14"/>
      <c r="AG1552" s="14"/>
      <c r="AH1552" s="14"/>
      <c r="AI1552" s="14"/>
      <c r="AJ1552" s="14"/>
      <c r="AK1552" s="14"/>
      <c r="AL1552" s="14"/>
      <c r="AM1552" s="14"/>
      <c r="AN1552" s="14"/>
      <c r="AO1552" s="14"/>
      <c r="AP1552" s="14"/>
      <c r="AQ1552" s="14"/>
    </row>
    <row r="1553" spans="1:43">
      <c r="A1553" s="3"/>
      <c r="B1553" s="3"/>
      <c r="C1553" s="3"/>
      <c r="D1553" s="3"/>
      <c r="F1553" s="14"/>
      <c r="G1553" s="14"/>
      <c r="H1553" s="14"/>
      <c r="I1553" s="14"/>
      <c r="J1553" s="14"/>
      <c r="K1553" s="14"/>
      <c r="L1553" s="14"/>
      <c r="M1553" s="14"/>
      <c r="N1553" s="14"/>
      <c r="O1553" s="14"/>
      <c r="P1553" s="14"/>
      <c r="Q1553" s="14"/>
      <c r="R1553" s="14"/>
      <c r="S1553" s="14"/>
      <c r="T1553" s="14"/>
      <c r="U1553" s="14"/>
      <c r="V1553" s="14"/>
      <c r="W1553" s="14"/>
      <c r="X1553" s="14"/>
      <c r="Y1553" s="14"/>
      <c r="Z1553" s="14"/>
      <c r="AA1553" s="14"/>
      <c r="AB1553" s="14"/>
      <c r="AC1553" s="14"/>
      <c r="AD1553" s="14"/>
      <c r="AE1553" s="14"/>
      <c r="AF1553" s="14"/>
      <c r="AG1553" s="14"/>
      <c r="AH1553" s="14"/>
      <c r="AI1553" s="14"/>
      <c r="AJ1553" s="14"/>
      <c r="AK1553" s="14"/>
      <c r="AL1553" s="14"/>
      <c r="AM1553" s="14"/>
      <c r="AN1553" s="14"/>
      <c r="AO1553" s="14"/>
      <c r="AP1553" s="14"/>
      <c r="AQ1553" s="14"/>
    </row>
    <row r="1554" spans="1:43">
      <c r="A1554" s="3"/>
      <c r="B1554" s="3"/>
      <c r="C1554" s="3"/>
      <c r="D1554" s="3"/>
      <c r="F1554" s="14"/>
      <c r="G1554" s="14"/>
      <c r="H1554" s="14"/>
      <c r="I1554" s="14"/>
      <c r="J1554" s="14"/>
      <c r="K1554" s="14"/>
      <c r="L1554" s="14"/>
      <c r="M1554" s="14"/>
      <c r="N1554" s="14"/>
      <c r="O1554" s="14"/>
      <c r="P1554" s="14"/>
      <c r="Q1554" s="14"/>
      <c r="R1554" s="14"/>
      <c r="S1554" s="14"/>
      <c r="T1554" s="14"/>
      <c r="U1554" s="14"/>
      <c r="V1554" s="14"/>
      <c r="W1554" s="14"/>
      <c r="X1554" s="14"/>
      <c r="Y1554" s="14"/>
      <c r="Z1554" s="14"/>
      <c r="AA1554" s="14"/>
      <c r="AB1554" s="14"/>
      <c r="AC1554" s="14"/>
      <c r="AD1554" s="14"/>
      <c r="AE1554" s="14"/>
      <c r="AF1554" s="14"/>
      <c r="AG1554" s="14"/>
      <c r="AH1554" s="14"/>
      <c r="AI1554" s="14"/>
      <c r="AJ1554" s="14"/>
      <c r="AK1554" s="14"/>
      <c r="AL1554" s="14"/>
      <c r="AM1554" s="14"/>
      <c r="AN1554" s="14"/>
      <c r="AO1554" s="14"/>
      <c r="AP1554" s="14"/>
      <c r="AQ1554" s="14"/>
    </row>
    <row r="1555" spans="1:43">
      <c r="A1555" s="3"/>
      <c r="B1555" s="3"/>
      <c r="C1555" s="3"/>
      <c r="D1555" s="3"/>
      <c r="F1555" s="14"/>
      <c r="G1555" s="14"/>
      <c r="H1555" s="14"/>
      <c r="I1555" s="14"/>
      <c r="J1555" s="14"/>
      <c r="K1555" s="14"/>
      <c r="L1555" s="14"/>
      <c r="M1555" s="14"/>
      <c r="N1555" s="14"/>
      <c r="O1555" s="14"/>
      <c r="P1555" s="14"/>
      <c r="Q1555" s="14"/>
      <c r="R1555" s="14"/>
      <c r="S1555" s="14"/>
      <c r="T1555" s="14"/>
      <c r="U1555" s="14"/>
      <c r="V1555" s="14"/>
      <c r="W1555" s="14"/>
      <c r="X1555" s="14"/>
      <c r="Y1555" s="14"/>
      <c r="Z1555" s="14"/>
      <c r="AA1555" s="14"/>
      <c r="AB1555" s="14"/>
      <c r="AC1555" s="14"/>
      <c r="AD1555" s="14"/>
      <c r="AE1555" s="14"/>
      <c r="AF1555" s="14"/>
      <c r="AG1555" s="14"/>
      <c r="AH1555" s="14"/>
      <c r="AI1555" s="14"/>
      <c r="AJ1555" s="14"/>
      <c r="AK1555" s="14"/>
      <c r="AL1555" s="14"/>
      <c r="AM1555" s="14"/>
      <c r="AN1555" s="14"/>
      <c r="AO1555" s="14"/>
      <c r="AP1555" s="14"/>
      <c r="AQ1555" s="14"/>
    </row>
    <row r="1556" spans="1:43">
      <c r="A1556" s="3"/>
      <c r="B1556" s="3"/>
      <c r="C1556" s="3"/>
      <c r="D1556" s="3"/>
      <c r="F1556" s="14"/>
      <c r="G1556" s="14"/>
      <c r="H1556" s="14"/>
      <c r="I1556" s="14"/>
      <c r="J1556" s="14"/>
      <c r="K1556" s="14"/>
      <c r="L1556" s="14"/>
      <c r="M1556" s="14"/>
      <c r="N1556" s="14"/>
      <c r="O1556" s="14"/>
      <c r="P1556" s="14"/>
      <c r="Q1556" s="14"/>
      <c r="R1556" s="14"/>
      <c r="S1556" s="14"/>
      <c r="T1556" s="14"/>
      <c r="U1556" s="14"/>
      <c r="V1556" s="14"/>
      <c r="W1556" s="14"/>
      <c r="X1556" s="14"/>
      <c r="Y1556" s="14"/>
      <c r="Z1556" s="14"/>
      <c r="AA1556" s="14"/>
      <c r="AB1556" s="14"/>
      <c r="AC1556" s="14"/>
      <c r="AD1556" s="14"/>
      <c r="AE1556" s="14"/>
      <c r="AF1556" s="14"/>
      <c r="AG1556" s="14"/>
      <c r="AH1556" s="14"/>
      <c r="AI1556" s="14"/>
      <c r="AJ1556" s="14"/>
      <c r="AK1556" s="14"/>
      <c r="AL1556" s="14"/>
      <c r="AM1556" s="14"/>
      <c r="AN1556" s="14"/>
      <c r="AO1556" s="14"/>
      <c r="AP1556" s="14"/>
      <c r="AQ1556" s="14"/>
    </row>
    <row r="1557" spans="1:43">
      <c r="A1557" s="3"/>
      <c r="B1557" s="3"/>
      <c r="C1557" s="3"/>
      <c r="D1557" s="3"/>
      <c r="F1557" s="14"/>
      <c r="G1557" s="14"/>
      <c r="H1557" s="14"/>
      <c r="I1557" s="14"/>
      <c r="J1557" s="14"/>
      <c r="K1557" s="14"/>
      <c r="L1557" s="14"/>
      <c r="M1557" s="14"/>
      <c r="N1557" s="14"/>
      <c r="O1557" s="14"/>
      <c r="P1557" s="14"/>
      <c r="Q1557" s="14"/>
      <c r="R1557" s="14"/>
      <c r="S1557" s="14"/>
      <c r="T1557" s="14"/>
      <c r="U1557" s="14"/>
      <c r="V1557" s="14"/>
      <c r="W1557" s="14"/>
      <c r="X1557" s="14"/>
      <c r="Y1557" s="14"/>
      <c r="Z1557" s="14"/>
      <c r="AA1557" s="14"/>
      <c r="AB1557" s="14"/>
      <c r="AC1557" s="14"/>
      <c r="AD1557" s="14"/>
      <c r="AE1557" s="14"/>
      <c r="AF1557" s="14"/>
      <c r="AG1557" s="14"/>
      <c r="AH1557" s="14"/>
      <c r="AI1557" s="14"/>
      <c r="AJ1557" s="14"/>
      <c r="AK1557" s="14"/>
      <c r="AL1557" s="14"/>
      <c r="AM1557" s="14"/>
      <c r="AN1557" s="14"/>
      <c r="AO1557" s="14"/>
      <c r="AP1557" s="14"/>
      <c r="AQ1557" s="14"/>
    </row>
    <row r="1558" spans="1:43">
      <c r="A1558" s="3"/>
      <c r="B1558" s="3"/>
      <c r="C1558" s="3"/>
      <c r="D1558" s="3"/>
      <c r="F1558" s="14"/>
      <c r="G1558" s="14"/>
      <c r="H1558" s="14"/>
      <c r="I1558" s="14"/>
      <c r="J1558" s="14"/>
      <c r="K1558" s="14"/>
      <c r="L1558" s="14"/>
      <c r="M1558" s="14"/>
      <c r="N1558" s="14"/>
      <c r="O1558" s="14"/>
      <c r="P1558" s="14"/>
      <c r="Q1558" s="14"/>
      <c r="R1558" s="14"/>
      <c r="S1558" s="14"/>
      <c r="T1558" s="14"/>
      <c r="U1558" s="14"/>
      <c r="V1558" s="14"/>
      <c r="W1558" s="14"/>
      <c r="X1558" s="14"/>
      <c r="Y1558" s="14"/>
      <c r="Z1558" s="14"/>
      <c r="AA1558" s="14"/>
      <c r="AB1558" s="14"/>
      <c r="AC1558" s="14"/>
      <c r="AD1558" s="14"/>
      <c r="AE1558" s="14"/>
      <c r="AF1558" s="14"/>
      <c r="AG1558" s="14"/>
      <c r="AH1558" s="14"/>
      <c r="AI1558" s="14"/>
      <c r="AJ1558" s="14"/>
      <c r="AK1558" s="14"/>
      <c r="AL1558" s="14"/>
      <c r="AM1558" s="14"/>
      <c r="AN1558" s="14"/>
      <c r="AO1558" s="14"/>
      <c r="AP1558" s="14"/>
      <c r="AQ1558" s="14"/>
    </row>
    <row r="1559" spans="1:43">
      <c r="A1559" s="3"/>
      <c r="B1559" s="3"/>
      <c r="C1559" s="3"/>
      <c r="D1559" s="3"/>
      <c r="F1559" s="14"/>
      <c r="G1559" s="14"/>
      <c r="H1559" s="14"/>
      <c r="I1559" s="14"/>
      <c r="J1559" s="14"/>
      <c r="K1559" s="14"/>
      <c r="L1559" s="14"/>
      <c r="M1559" s="14"/>
      <c r="N1559" s="14"/>
      <c r="O1559" s="14"/>
      <c r="P1559" s="14"/>
      <c r="Q1559" s="14"/>
      <c r="R1559" s="14"/>
      <c r="S1559" s="14"/>
      <c r="T1559" s="14"/>
      <c r="U1559" s="14"/>
      <c r="V1559" s="14"/>
      <c r="W1559" s="14"/>
      <c r="X1559" s="14"/>
      <c r="Y1559" s="14"/>
      <c r="Z1559" s="14"/>
      <c r="AA1559" s="14"/>
      <c r="AB1559" s="14"/>
      <c r="AC1559" s="14"/>
      <c r="AD1559" s="14"/>
      <c r="AE1559" s="14"/>
      <c r="AF1559" s="14"/>
      <c r="AG1559" s="14"/>
      <c r="AH1559" s="14"/>
      <c r="AI1559" s="14"/>
      <c r="AJ1559" s="14"/>
      <c r="AK1559" s="14"/>
      <c r="AL1559" s="14"/>
      <c r="AM1559" s="14"/>
      <c r="AN1559" s="14"/>
      <c r="AO1559" s="14"/>
      <c r="AP1559" s="14"/>
      <c r="AQ1559" s="14"/>
    </row>
    <row r="1560" spans="1:43">
      <c r="A1560" s="3"/>
      <c r="B1560" s="3"/>
      <c r="C1560" s="3"/>
      <c r="D1560" s="3"/>
      <c r="F1560" s="14"/>
      <c r="G1560" s="14"/>
      <c r="H1560" s="14"/>
      <c r="I1560" s="14"/>
      <c r="J1560" s="14"/>
      <c r="K1560" s="14"/>
      <c r="L1560" s="14"/>
      <c r="M1560" s="14"/>
      <c r="N1560" s="14"/>
      <c r="O1560" s="14"/>
      <c r="P1560" s="14"/>
      <c r="Q1560" s="14"/>
      <c r="R1560" s="14"/>
      <c r="S1560" s="14"/>
      <c r="T1560" s="14"/>
      <c r="U1560" s="14"/>
      <c r="V1560" s="14"/>
      <c r="W1560" s="14"/>
      <c r="X1560" s="14"/>
      <c r="Y1560" s="14"/>
      <c r="Z1560" s="14"/>
      <c r="AA1560" s="14"/>
      <c r="AB1560" s="14"/>
      <c r="AC1560" s="14"/>
      <c r="AD1560" s="14"/>
      <c r="AE1560" s="14"/>
      <c r="AF1560" s="14"/>
      <c r="AG1560" s="14"/>
      <c r="AH1560" s="14"/>
      <c r="AI1560" s="14"/>
      <c r="AJ1560" s="14"/>
      <c r="AK1560" s="14"/>
      <c r="AL1560" s="14"/>
      <c r="AM1560" s="14"/>
      <c r="AN1560" s="14"/>
      <c r="AO1560" s="14"/>
      <c r="AP1560" s="14"/>
      <c r="AQ1560" s="14"/>
    </row>
    <row r="1561" spans="1:43">
      <c r="A1561" s="3"/>
      <c r="B1561" s="3"/>
      <c r="C1561" s="3"/>
      <c r="D1561" s="3"/>
    </row>
    <row r="1562" spans="1:43" ht="12" customHeight="1">
      <c r="A1562" s="3"/>
      <c r="B1562" s="3"/>
      <c r="C1562" s="3"/>
      <c r="D1562" s="3"/>
      <c r="E1562" s="23"/>
      <c r="F1562" s="14"/>
      <c r="G1562" s="14"/>
      <c r="H1562" s="14"/>
      <c r="I1562" s="14"/>
      <c r="J1562" s="14"/>
      <c r="K1562" s="14"/>
      <c r="L1562" s="14"/>
      <c r="M1562" s="14"/>
      <c r="N1562" s="14"/>
      <c r="O1562" s="14"/>
      <c r="P1562" s="14"/>
      <c r="Q1562" s="14"/>
      <c r="R1562" s="14"/>
      <c r="S1562" s="14"/>
      <c r="T1562" s="14"/>
      <c r="U1562" s="14"/>
      <c r="V1562" s="14"/>
      <c r="W1562" s="14"/>
      <c r="X1562" s="14"/>
      <c r="Y1562" s="14"/>
      <c r="Z1562" s="14"/>
      <c r="AA1562" s="14"/>
      <c r="AB1562" s="14"/>
      <c r="AC1562" s="14"/>
      <c r="AD1562" s="14"/>
      <c r="AE1562" s="14"/>
      <c r="AF1562" s="14"/>
      <c r="AG1562" s="14"/>
      <c r="AH1562" s="14"/>
      <c r="AI1562" s="14"/>
      <c r="AJ1562" s="14"/>
      <c r="AK1562" s="14"/>
      <c r="AL1562" s="14"/>
      <c r="AM1562" s="14"/>
      <c r="AN1562" s="14"/>
      <c r="AO1562" s="14"/>
      <c r="AP1562" s="14"/>
      <c r="AQ1562" s="14"/>
    </row>
    <row r="1563" spans="1:43">
      <c r="A1563" s="3"/>
      <c r="B1563" s="3"/>
      <c r="C1563" s="3"/>
      <c r="D1563" s="3"/>
      <c r="E1563" s="11"/>
      <c r="F1563" s="11"/>
      <c r="G1563" s="11"/>
      <c r="H1563" s="11"/>
      <c r="I1563" s="11"/>
      <c r="J1563" s="11"/>
      <c r="K1563" s="11"/>
      <c r="L1563" s="11"/>
      <c r="M1563" s="11"/>
      <c r="N1563" s="11"/>
      <c r="O1563" s="11"/>
      <c r="P1563" s="11"/>
      <c r="Q1563" s="11"/>
      <c r="R1563" s="11"/>
      <c r="S1563" s="11"/>
      <c r="T1563" s="11"/>
      <c r="U1563" s="11"/>
      <c r="V1563" s="11"/>
      <c r="W1563" s="11"/>
      <c r="X1563" s="11"/>
      <c r="Y1563" s="11"/>
      <c r="Z1563" s="11"/>
      <c r="AA1563" s="11"/>
      <c r="AB1563" s="11"/>
      <c r="AC1563" s="11"/>
      <c r="AD1563" s="11"/>
      <c r="AE1563" s="11"/>
      <c r="AF1563" s="11"/>
      <c r="AG1563" s="11"/>
      <c r="AH1563" s="11"/>
      <c r="AI1563" s="11"/>
      <c r="AJ1563" s="11"/>
      <c r="AK1563" s="11"/>
      <c r="AL1563" s="11"/>
      <c r="AM1563" s="12" t="s">
        <v>25</v>
      </c>
      <c r="AN1563" s="246">
        <v>21</v>
      </c>
      <c r="AO1563" s="246"/>
      <c r="AP1563" s="12" t="s">
        <v>25</v>
      </c>
      <c r="AQ1563" s="13"/>
    </row>
  </sheetData>
  <autoFilter ref="D2:D1505">
    <filterColumn colId="0">
      <filters blank="1">
        <filter val="+"/>
        <filter val="1."/>
        <filter val="10."/>
        <filter val="101 821"/>
        <filter val="11."/>
        <filter val="12."/>
        <filter val="13."/>
        <filter val="14."/>
        <filter val="15."/>
        <filter val="157 082"/>
        <filter val="16."/>
        <filter val="17."/>
        <filter val="18."/>
        <filter val="19."/>
        <filter val="2"/>
        <filter val="2."/>
        <filter val="20."/>
        <filter val="21."/>
        <filter val="22."/>
        <filter val="224 795"/>
        <filter val="23."/>
        <filter val="232"/>
        <filter val="24."/>
        <filter val="25."/>
        <filter val="26."/>
        <filter val="27 612"/>
        <filter val="29 338"/>
        <filter val="3."/>
        <filter val="4."/>
        <filter val="44 059"/>
        <filter val="46 104"/>
        <filter val="5 163"/>
        <filter val="5."/>
        <filter val="531 842"/>
        <filter val="6 095"/>
        <filter val="6."/>
        <filter val="603 365"/>
        <filter val="685 098"/>
        <filter val="7,9677"/>
        <filter val="7,967715726"/>
        <filter val="7,9897"/>
        <filter val="7."/>
        <filter val="780 232"/>
        <filter val="8."/>
        <filter val="9."/>
        <filter val="91 354"/>
        <filter val="92 020"/>
        <filter val="E.423.05"/>
        <filter val="Rf"/>
        <filter val="S2"/>
      </filters>
    </filterColumn>
  </autoFilter>
  <mergeCells count="1568">
    <mergeCell ref="AE364:AH364"/>
    <mergeCell ref="AK364:AL364"/>
    <mergeCell ref="F1516:AQ1516"/>
    <mergeCell ref="F1518:R1518"/>
    <mergeCell ref="F1530:Y1530"/>
    <mergeCell ref="AG1530:AK1530"/>
    <mergeCell ref="AG1527:AK1527"/>
    <mergeCell ref="F1525:AQ1525"/>
    <mergeCell ref="AA1528:AE1528"/>
    <mergeCell ref="AA1530:AE1530"/>
    <mergeCell ref="F1486:V1486"/>
    <mergeCell ref="V1523:AB1523"/>
    <mergeCell ref="F1489:S1489"/>
    <mergeCell ref="F1520:R1520"/>
    <mergeCell ref="V1519:AB1519"/>
    <mergeCell ref="F1519:R1519"/>
    <mergeCell ref="F1512:W1512"/>
    <mergeCell ref="F1522:R1522"/>
    <mergeCell ref="V1522:AB1522"/>
    <mergeCell ref="AG1512:AK1512"/>
    <mergeCell ref="AG1510:AK1511"/>
    <mergeCell ref="V1518:AB1518"/>
    <mergeCell ref="F1521:R1521"/>
    <mergeCell ref="V1521:AB1521"/>
    <mergeCell ref="X1487:AA1487"/>
    <mergeCell ref="E1495:AQ1495"/>
    <mergeCell ref="F1480:U1480"/>
    <mergeCell ref="AB1480:AE1480"/>
    <mergeCell ref="AF1480:AI1480"/>
    <mergeCell ref="AN1563:AO1563"/>
    <mergeCell ref="F1533:AQ1533"/>
    <mergeCell ref="F1535:G1535"/>
    <mergeCell ref="H1535:AQ1535"/>
    <mergeCell ref="F1537:AQ1543"/>
    <mergeCell ref="F1545:G1545"/>
    <mergeCell ref="H1545:AQ1545"/>
    <mergeCell ref="F1547:AQ1549"/>
    <mergeCell ref="F1551:AQ1551"/>
    <mergeCell ref="F1532:Y1532"/>
    <mergeCell ref="AA1527:AE1527"/>
    <mergeCell ref="AG1532:AK1532"/>
    <mergeCell ref="AM1532:AQ1532"/>
    <mergeCell ref="F1528:Y1528"/>
    <mergeCell ref="AG1528:AK1528"/>
    <mergeCell ref="AM1528:AQ1528"/>
    <mergeCell ref="AM1530:AQ1530"/>
    <mergeCell ref="AM1527:AQ1527"/>
    <mergeCell ref="AA1532:AE1532"/>
    <mergeCell ref="F1484:V1484"/>
    <mergeCell ref="X1484:AA1484"/>
    <mergeCell ref="F1500:AQ1500"/>
    <mergeCell ref="X1489:AA1489"/>
    <mergeCell ref="AB1489:AE1489"/>
    <mergeCell ref="AN1489:AQ1489"/>
    <mergeCell ref="AF1489:AI1489"/>
    <mergeCell ref="V1520:AB1520"/>
    <mergeCell ref="F1523:R1523"/>
    <mergeCell ref="AM1514:AQ1514"/>
    <mergeCell ref="F1513:W1513"/>
    <mergeCell ref="F1514:W1514"/>
    <mergeCell ref="AG1514:AK1514"/>
    <mergeCell ref="E1496:AQ1496"/>
    <mergeCell ref="AG1513:AK1513"/>
    <mergeCell ref="AM1513:AQ1513"/>
    <mergeCell ref="E1498:AQ1498"/>
    <mergeCell ref="AM1512:AQ1512"/>
    <mergeCell ref="F1506:AQ1508"/>
    <mergeCell ref="AM1510:AQ1511"/>
    <mergeCell ref="F1501:AQ1504"/>
    <mergeCell ref="F1485:V1485"/>
    <mergeCell ref="X1485:AA1485"/>
    <mergeCell ref="AB1485:AE1485"/>
    <mergeCell ref="AA1510:AE1511"/>
    <mergeCell ref="AA1512:AE1512"/>
    <mergeCell ref="AA1513:AE1513"/>
    <mergeCell ref="AA1514:AE1514"/>
    <mergeCell ref="AB1487:AE1487"/>
    <mergeCell ref="AJ1487:AM1487"/>
    <mergeCell ref="AJ1489:AM1489"/>
    <mergeCell ref="AF1479:AI1479"/>
    <mergeCell ref="AJ1479:AM1479"/>
    <mergeCell ref="AN1478:AQ1478"/>
    <mergeCell ref="AF1482:AI1482"/>
    <mergeCell ref="F1483:V1483"/>
    <mergeCell ref="F1481:P1481"/>
    <mergeCell ref="AJ1482:AM1482"/>
    <mergeCell ref="AJ1481:AM1481"/>
    <mergeCell ref="X1482:AA1482"/>
    <mergeCell ref="AB1482:AE1482"/>
    <mergeCell ref="AB1481:AE1481"/>
    <mergeCell ref="AF1481:AI1481"/>
    <mergeCell ref="AJ1486:AM1486"/>
    <mergeCell ref="E1497:AQ1497"/>
    <mergeCell ref="AN1480:AQ1480"/>
    <mergeCell ref="AF1487:AI1487"/>
    <mergeCell ref="AF1485:AI1485"/>
    <mergeCell ref="AJ1485:AM1485"/>
    <mergeCell ref="AN1485:AQ1485"/>
    <mergeCell ref="AN1486:AQ1486"/>
    <mergeCell ref="AJ1480:AM1480"/>
    <mergeCell ref="AB1484:AE1484"/>
    <mergeCell ref="X1483:AA1483"/>
    <mergeCell ref="AB1483:AE1483"/>
    <mergeCell ref="AF1483:AI1483"/>
    <mergeCell ref="AF1484:AI1484"/>
    <mergeCell ref="AF1486:AI1486"/>
    <mergeCell ref="X1486:AA1486"/>
    <mergeCell ref="AB1486:AE1486"/>
    <mergeCell ref="AN1492:AO1492"/>
    <mergeCell ref="AN1487:AQ1487"/>
    <mergeCell ref="F1487:S1487"/>
    <mergeCell ref="AN1479:AQ1479"/>
    <mergeCell ref="AM1439:AQ1439"/>
    <mergeCell ref="F1439:X1439"/>
    <mergeCell ref="AM1444:AQ1444"/>
    <mergeCell ref="AM1442:AQ1442"/>
    <mergeCell ref="AM1440:AQ1440"/>
    <mergeCell ref="AG1446:AK1446"/>
    <mergeCell ref="F1469:AQ1469"/>
    <mergeCell ref="F1448:AQ1448"/>
    <mergeCell ref="F1463:AQ1466"/>
    <mergeCell ref="F1454:AQ1455"/>
    <mergeCell ref="AM1446:AQ1446"/>
    <mergeCell ref="F1446:X1446"/>
    <mergeCell ref="AA1446:AE1446"/>
    <mergeCell ref="F1459:AQ1460"/>
    <mergeCell ref="AN1483:AQ1483"/>
    <mergeCell ref="AJ1484:AM1484"/>
    <mergeCell ref="AN1484:AQ1484"/>
    <mergeCell ref="AN1482:AQ1482"/>
    <mergeCell ref="AJ1483:AM1483"/>
    <mergeCell ref="F1458:AQ1458"/>
    <mergeCell ref="F1470:AQ1471"/>
    <mergeCell ref="F1473:AQ1474"/>
    <mergeCell ref="F1479:V1479"/>
    <mergeCell ref="AF1478:AI1478"/>
    <mergeCell ref="AN1481:AQ1481"/>
    <mergeCell ref="AA1440:AE1440"/>
    <mergeCell ref="AB1476:AE1477"/>
    <mergeCell ref="AF1476:AI1477"/>
    <mergeCell ref="AJ1476:AM1477"/>
    <mergeCell ref="AG1444:AK1444"/>
    <mergeCell ref="AB1479:AE1479"/>
    <mergeCell ref="F1435:AQ1435"/>
    <mergeCell ref="E1429:AQ1429"/>
    <mergeCell ref="E1430:AQ1430"/>
    <mergeCell ref="E1431:AQ1431"/>
    <mergeCell ref="F1433:G1433"/>
    <mergeCell ref="AG1437:AK1438"/>
    <mergeCell ref="AM1437:AQ1438"/>
    <mergeCell ref="F1453:AQ1453"/>
    <mergeCell ref="F1449:AQ1451"/>
    <mergeCell ref="AA1437:AE1438"/>
    <mergeCell ref="AG1442:AK1442"/>
    <mergeCell ref="F1444:X1444"/>
    <mergeCell ref="AA1444:AE1444"/>
    <mergeCell ref="AA1439:AE1439"/>
    <mergeCell ref="AG1439:AK1439"/>
    <mergeCell ref="AJ1478:AM1478"/>
    <mergeCell ref="AB1478:AE1478"/>
    <mergeCell ref="AN1476:AQ1477"/>
    <mergeCell ref="F1478:V1478"/>
    <mergeCell ref="F1442:X1442"/>
    <mergeCell ref="AA1442:AE1442"/>
    <mergeCell ref="AG1440:AK1440"/>
    <mergeCell ref="F1440:X1440"/>
    <mergeCell ref="AN1357:AO1357"/>
    <mergeCell ref="F1346:AQ1346"/>
    <mergeCell ref="AG1323:AK1323"/>
    <mergeCell ref="AM1323:AQ1323"/>
    <mergeCell ref="H1326:AQ1326"/>
    <mergeCell ref="E1361:AQ1361"/>
    <mergeCell ref="F1338:G1338"/>
    <mergeCell ref="H1338:AQ1338"/>
    <mergeCell ref="AG1335:AK1335"/>
    <mergeCell ref="AM1335:AQ1335"/>
    <mergeCell ref="F1340:AQ1340"/>
    <mergeCell ref="F1341:AQ1344"/>
    <mergeCell ref="H1433:AQ1433"/>
    <mergeCell ref="F1383:AQ1386"/>
    <mergeCell ref="F1366:AQ1372"/>
    <mergeCell ref="F1375:AQ1376"/>
    <mergeCell ref="F1392:AQ1392"/>
    <mergeCell ref="F1400:AQ1404"/>
    <mergeCell ref="E1428:AQ1428"/>
    <mergeCell ref="F1417:AQ1417"/>
    <mergeCell ref="AN1424:AO1424"/>
    <mergeCell ref="F1414:AQ1415"/>
    <mergeCell ref="E1362:AQ1362"/>
    <mergeCell ref="F1406:AQ1406"/>
    <mergeCell ref="Y1305:AD1306"/>
    <mergeCell ref="F1305:M1306"/>
    <mergeCell ref="N1305:S1306"/>
    <mergeCell ref="F1378:AQ1378"/>
    <mergeCell ref="F1381:G1381"/>
    <mergeCell ref="F1317:AQ1318"/>
    <mergeCell ref="AG1320:AK1321"/>
    <mergeCell ref="F1303:M1304"/>
    <mergeCell ref="N1303:S1304"/>
    <mergeCell ref="T1307:X1308"/>
    <mergeCell ref="AA1320:AE1321"/>
    <mergeCell ref="AM1320:AQ1321"/>
    <mergeCell ref="AE1307:AJ1308"/>
    <mergeCell ref="F1407:AQ1409"/>
    <mergeCell ref="F1393:AQ1395"/>
    <mergeCell ref="F1398:G1398"/>
    <mergeCell ref="F1411:AQ1412"/>
    <mergeCell ref="H1398:AQ1398"/>
    <mergeCell ref="H1381:AQ1381"/>
    <mergeCell ref="F1333:W1333"/>
    <mergeCell ref="AM1333:AQ1333"/>
    <mergeCell ref="AM1334:AQ1334"/>
    <mergeCell ref="AA1335:AE1335"/>
    <mergeCell ref="AG1333:AK1333"/>
    <mergeCell ref="F1347:AQ1354"/>
    <mergeCell ref="F1365:AQ1365"/>
    <mergeCell ref="F1374:AQ1374"/>
    <mergeCell ref="F1388:AQ1390"/>
    <mergeCell ref="E1359:AQ1359"/>
    <mergeCell ref="F1334:W1334"/>
    <mergeCell ref="AG1334:AK1334"/>
    <mergeCell ref="E1360:AQ1360"/>
    <mergeCell ref="AG1277:AK1277"/>
    <mergeCell ref="Y1292:AD1293"/>
    <mergeCell ref="Y1294:AD1295"/>
    <mergeCell ref="Y1303:AD1304"/>
    <mergeCell ref="AE1296:AJ1297"/>
    <mergeCell ref="AE1294:AJ1295"/>
    <mergeCell ref="AE1292:AJ1293"/>
    <mergeCell ref="F1322:Y1322"/>
    <mergeCell ref="AA1331:AE1332"/>
    <mergeCell ref="AA1333:AE1333"/>
    <mergeCell ref="AA1334:AE1334"/>
    <mergeCell ref="AA1322:AE1322"/>
    <mergeCell ref="F1326:G1326"/>
    <mergeCell ref="F1328:AQ1329"/>
    <mergeCell ref="AG1331:AK1332"/>
    <mergeCell ref="AM1331:AQ1332"/>
    <mergeCell ref="AA1323:AE1323"/>
    <mergeCell ref="AG1322:AK1322"/>
    <mergeCell ref="F1296:M1297"/>
    <mergeCell ref="N1296:S1297"/>
    <mergeCell ref="AE1305:AJ1306"/>
    <mergeCell ref="AK1305:AQ1306"/>
    <mergeCell ref="AK1309:AQ1309"/>
    <mergeCell ref="F1311:AQ1312"/>
    <mergeCell ref="F1315:G1315"/>
    <mergeCell ref="H1315:AQ1315"/>
    <mergeCell ref="AM1322:AQ1322"/>
    <mergeCell ref="Y1307:AD1308"/>
    <mergeCell ref="AK1307:AQ1308"/>
    <mergeCell ref="F1307:M1308"/>
    <mergeCell ref="N1307:S1308"/>
    <mergeCell ref="T1305:X1306"/>
    <mergeCell ref="M1262:Q1263"/>
    <mergeCell ref="AA1262:AE1263"/>
    <mergeCell ref="AF1262:AJ1263"/>
    <mergeCell ref="R1262:U1263"/>
    <mergeCell ref="V1262:Z1263"/>
    <mergeCell ref="AK1298:AQ1298"/>
    <mergeCell ref="F1300:AQ1301"/>
    <mergeCell ref="T1303:X1304"/>
    <mergeCell ref="Y1296:AD1297"/>
    <mergeCell ref="AE1303:AJ1304"/>
    <mergeCell ref="AK1303:AQ1304"/>
    <mergeCell ref="AK1296:AQ1297"/>
    <mergeCell ref="T1296:X1297"/>
    <mergeCell ref="F1277:Y1277"/>
    <mergeCell ref="AA1277:AE1277"/>
    <mergeCell ref="F1294:M1295"/>
    <mergeCell ref="N1294:S1295"/>
    <mergeCell ref="T1294:X1295"/>
    <mergeCell ref="F1280:AQ1281"/>
    <mergeCell ref="F1283:M1284"/>
    <mergeCell ref="N1283:S1284"/>
    <mergeCell ref="T1283:X1284"/>
    <mergeCell ref="Y1283:AD1284"/>
    <mergeCell ref="T1292:X1293"/>
    <mergeCell ref="AM1277:AQ1277"/>
    <mergeCell ref="AE1285:AJ1286"/>
    <mergeCell ref="AK1285:AQ1286"/>
    <mergeCell ref="AA1278:AE1278"/>
    <mergeCell ref="AM1278:AQ1278"/>
    <mergeCell ref="AG1278:AK1278"/>
    <mergeCell ref="AE1283:AJ1284"/>
    <mergeCell ref="AK1283:AQ1284"/>
    <mergeCell ref="F1248:R1248"/>
    <mergeCell ref="AK1294:AQ1295"/>
    <mergeCell ref="F1285:M1286"/>
    <mergeCell ref="N1285:S1286"/>
    <mergeCell ref="T1285:X1286"/>
    <mergeCell ref="Y1285:AD1286"/>
    <mergeCell ref="AK1287:AQ1287"/>
    <mergeCell ref="F1289:AQ1290"/>
    <mergeCell ref="F1292:M1293"/>
    <mergeCell ref="N1292:S1293"/>
    <mergeCell ref="AK1292:AQ1293"/>
    <mergeCell ref="V1260:Z1261"/>
    <mergeCell ref="F1257:AQ1258"/>
    <mergeCell ref="F1260:L1261"/>
    <mergeCell ref="AK1264:AQ1265"/>
    <mergeCell ref="F1264:L1265"/>
    <mergeCell ref="M1264:Q1265"/>
    <mergeCell ref="R1264:U1265"/>
    <mergeCell ref="V1264:Z1265"/>
    <mergeCell ref="AA1264:AE1265"/>
    <mergeCell ref="AK1262:AQ1263"/>
    <mergeCell ref="AA1275:AE1276"/>
    <mergeCell ref="AG1275:AK1276"/>
    <mergeCell ref="AM1275:AQ1276"/>
    <mergeCell ref="AF1264:AJ1265"/>
    <mergeCell ref="F1268:AQ1269"/>
    <mergeCell ref="F1270:G1270"/>
    <mergeCell ref="F1272:AQ1273"/>
    <mergeCell ref="H1270:AQ1270"/>
    <mergeCell ref="AK1266:AQ1266"/>
    <mergeCell ref="AF1266:AJ1266"/>
    <mergeCell ref="F1262:L1263"/>
    <mergeCell ref="E1235:AQ1235"/>
    <mergeCell ref="E1237:AQ1237"/>
    <mergeCell ref="AN1234:AO1234"/>
    <mergeCell ref="AA1260:AE1261"/>
    <mergeCell ref="AF1260:AJ1261"/>
    <mergeCell ref="AK1260:AQ1261"/>
    <mergeCell ref="M1260:Q1261"/>
    <mergeCell ref="R1260:U1261"/>
    <mergeCell ref="E1236:AQ1236"/>
    <mergeCell ref="F1253:AQ1254"/>
    <mergeCell ref="AM1228:AQ1228"/>
    <mergeCell ref="AA1228:AE1228"/>
    <mergeCell ref="F1222:AQ1223"/>
    <mergeCell ref="AG1225:AK1226"/>
    <mergeCell ref="AM1225:AQ1226"/>
    <mergeCell ref="AA1225:AE1226"/>
    <mergeCell ref="AG1227:AK1227"/>
    <mergeCell ref="E1238:AQ1238"/>
    <mergeCell ref="F1251:AQ1251"/>
    <mergeCell ref="F1247:T1247"/>
    <mergeCell ref="AF1247:AM1247"/>
    <mergeCell ref="AF1245:AM1246"/>
    <mergeCell ref="AN1247:AQ1247"/>
    <mergeCell ref="AF1249:AM1249"/>
    <mergeCell ref="F1241:G1241"/>
    <mergeCell ref="H1241:AF1241"/>
    <mergeCell ref="AN1249:AQ1249"/>
    <mergeCell ref="F1243:AQ1243"/>
    <mergeCell ref="AN1245:AQ1246"/>
    <mergeCell ref="F1246:R1246"/>
    <mergeCell ref="AF1248:AM1248"/>
    <mergeCell ref="AN1248:AQ1248"/>
    <mergeCell ref="AM1201:AQ1201"/>
    <mergeCell ref="AA1201:AE1201"/>
    <mergeCell ref="F1192:AQ1194"/>
    <mergeCell ref="AG1198:AK1198"/>
    <mergeCell ref="AM1198:AQ1198"/>
    <mergeCell ref="F1199:Y1199"/>
    <mergeCell ref="AG1228:AK1228"/>
    <mergeCell ref="F1220:G1220"/>
    <mergeCell ref="H1220:AQ1220"/>
    <mergeCell ref="AM1216:AQ1216"/>
    <mergeCell ref="F1211:AQ1212"/>
    <mergeCell ref="F1217:Q1217"/>
    <mergeCell ref="AG1217:AK1217"/>
    <mergeCell ref="AM1217:AQ1217"/>
    <mergeCell ref="F1203:AQ1206"/>
    <mergeCell ref="R1190:T1190"/>
    <mergeCell ref="U1190:W1190"/>
    <mergeCell ref="X1190:Z1190"/>
    <mergeCell ref="F1190:N1190"/>
    <mergeCell ref="AD1190:AF1190"/>
    <mergeCell ref="AG1190:AJ1190"/>
    <mergeCell ref="AG1218:AK1218"/>
    <mergeCell ref="AG1216:AK1216"/>
    <mergeCell ref="AM1199:AQ1199"/>
    <mergeCell ref="AM1196:AQ1197"/>
    <mergeCell ref="F1182:N1182"/>
    <mergeCell ref="R1182:T1182"/>
    <mergeCell ref="U1182:W1182"/>
    <mergeCell ref="X1189:Z1189"/>
    <mergeCell ref="F1185:N1185"/>
    <mergeCell ref="R1185:T1185"/>
    <mergeCell ref="U1185:W1185"/>
    <mergeCell ref="X1185:Z1185"/>
    <mergeCell ref="F1198:Y1198"/>
    <mergeCell ref="F1227:W1227"/>
    <mergeCell ref="AA1217:AE1217"/>
    <mergeCell ref="AA1218:AE1218"/>
    <mergeCell ref="AA1200:AE1200"/>
    <mergeCell ref="F1200:Y1200"/>
    <mergeCell ref="F1216:Q1216"/>
    <mergeCell ref="F1209:G1209"/>
    <mergeCell ref="H1209:AQ1209"/>
    <mergeCell ref="AG1199:AK1199"/>
    <mergeCell ref="AA1227:AE1227"/>
    <mergeCell ref="AA1214:AE1215"/>
    <mergeCell ref="AA1216:AE1216"/>
    <mergeCell ref="AM1218:AQ1218"/>
    <mergeCell ref="AG1214:AK1215"/>
    <mergeCell ref="AM1214:AQ1215"/>
    <mergeCell ref="AM1227:AQ1227"/>
    <mergeCell ref="AN1190:AQ1190"/>
    <mergeCell ref="AG1201:AK1201"/>
    <mergeCell ref="AG1200:AK1200"/>
    <mergeCell ref="AM1200:AQ1200"/>
    <mergeCell ref="AA1196:AE1197"/>
    <mergeCell ref="AA1199:AE1199"/>
    <mergeCell ref="AA1198:AE1198"/>
    <mergeCell ref="F1189:N1189"/>
    <mergeCell ref="R1189:T1189"/>
    <mergeCell ref="U1189:W1189"/>
    <mergeCell ref="F1184:N1184"/>
    <mergeCell ref="R1184:T1184"/>
    <mergeCell ref="AN1185:AQ1185"/>
    <mergeCell ref="AK1186:AM1186"/>
    <mergeCell ref="AG1185:AJ1185"/>
    <mergeCell ref="F1187:N1187"/>
    <mergeCell ref="AG1187:AJ1187"/>
    <mergeCell ref="AN1188:AQ1188"/>
    <mergeCell ref="U1184:W1184"/>
    <mergeCell ref="X1184:Z1184"/>
    <mergeCell ref="AA1185:AC1185"/>
    <mergeCell ref="AD1185:AF1185"/>
    <mergeCell ref="AN1184:AQ1184"/>
    <mergeCell ref="AK1184:AM1184"/>
    <mergeCell ref="AA1184:AC1184"/>
    <mergeCell ref="X1183:Z1183"/>
    <mergeCell ref="AK1189:AM1189"/>
    <mergeCell ref="AG1189:AJ1189"/>
    <mergeCell ref="AN1189:AQ1189"/>
    <mergeCell ref="AG1188:AJ1188"/>
    <mergeCell ref="AK1188:AM1188"/>
    <mergeCell ref="AK1185:AM1185"/>
    <mergeCell ref="AG1186:AJ1186"/>
    <mergeCell ref="AD1181:AF1181"/>
    <mergeCell ref="AG1181:AJ1181"/>
    <mergeCell ref="AG1182:AJ1182"/>
    <mergeCell ref="AK1181:AM1181"/>
    <mergeCell ref="AG1183:AJ1183"/>
    <mergeCell ref="AG1184:AJ1184"/>
    <mergeCell ref="AD1184:AF1184"/>
    <mergeCell ref="AD1182:AF1182"/>
    <mergeCell ref="AG1196:AK1197"/>
    <mergeCell ref="AK1183:AM1183"/>
    <mergeCell ref="AK1187:AM1187"/>
    <mergeCell ref="AN1187:AQ1187"/>
    <mergeCell ref="AA1189:AC1189"/>
    <mergeCell ref="AK1190:AM1190"/>
    <mergeCell ref="AA1190:AC1190"/>
    <mergeCell ref="AD1189:AF1189"/>
    <mergeCell ref="F1183:N1183"/>
    <mergeCell ref="F1175:O1175"/>
    <mergeCell ref="AK1177:AM1177"/>
    <mergeCell ref="U1177:W1177"/>
    <mergeCell ref="R1183:T1183"/>
    <mergeCell ref="U1183:W1183"/>
    <mergeCell ref="R1181:T1181"/>
    <mergeCell ref="U1181:W1181"/>
    <mergeCell ref="X1181:Z1181"/>
    <mergeCell ref="AA1181:AC1181"/>
    <mergeCell ref="AN1179:AQ1179"/>
    <mergeCell ref="AN1183:AQ1183"/>
    <mergeCell ref="AK1182:AM1182"/>
    <mergeCell ref="AN1182:AQ1182"/>
    <mergeCell ref="AN1181:AQ1181"/>
    <mergeCell ref="AN1180:AQ1180"/>
    <mergeCell ref="X1182:Z1182"/>
    <mergeCell ref="AA1183:AC1183"/>
    <mergeCell ref="AD1183:AF1183"/>
    <mergeCell ref="AK1175:AM1175"/>
    <mergeCell ref="AN1176:AQ1176"/>
    <mergeCell ref="AN1175:AQ1175"/>
    <mergeCell ref="AK1178:AM1178"/>
    <mergeCell ref="AG1178:AJ1178"/>
    <mergeCell ref="AG1177:AJ1177"/>
    <mergeCell ref="F1180:N1181"/>
    <mergeCell ref="AG1180:AJ1180"/>
    <mergeCell ref="F1179:N1179"/>
    <mergeCell ref="AG1179:AJ1179"/>
    <mergeCell ref="AN1178:AQ1178"/>
    <mergeCell ref="AN1177:AQ1177"/>
    <mergeCell ref="AA1182:AC1182"/>
    <mergeCell ref="F1177:N1177"/>
    <mergeCell ref="R1177:T1177"/>
    <mergeCell ref="AA1177:AC1177"/>
    <mergeCell ref="AA1178:AC1178"/>
    <mergeCell ref="AK1179:AM1179"/>
    <mergeCell ref="AK1180:AM1180"/>
    <mergeCell ref="X1178:Z1178"/>
    <mergeCell ref="AD1178:AF1178"/>
    <mergeCell ref="AA1179:AC1179"/>
    <mergeCell ref="U1179:W1179"/>
    <mergeCell ref="X1171:Z1171"/>
    <mergeCell ref="AG1174:AJ1174"/>
    <mergeCell ref="U1172:W1172"/>
    <mergeCell ref="X1177:Z1177"/>
    <mergeCell ref="AA1172:AC1172"/>
    <mergeCell ref="F1178:N1178"/>
    <mergeCell ref="R1178:T1178"/>
    <mergeCell ref="R1179:T1179"/>
    <mergeCell ref="AD1179:AF1179"/>
    <mergeCell ref="AG1176:AJ1176"/>
    <mergeCell ref="X1168:Z1168"/>
    <mergeCell ref="AD1170:AF1170"/>
    <mergeCell ref="X1170:Z1170"/>
    <mergeCell ref="X1179:Z1179"/>
    <mergeCell ref="AD1177:AF1177"/>
    <mergeCell ref="U1178:W1178"/>
    <mergeCell ref="AG1175:AJ1175"/>
    <mergeCell ref="AA1169:AC1169"/>
    <mergeCell ref="AN1169:AQ1169"/>
    <mergeCell ref="AA1170:AC1170"/>
    <mergeCell ref="AN1173:AQ1173"/>
    <mergeCell ref="AK1171:AM1171"/>
    <mergeCell ref="AN1171:AQ1171"/>
    <mergeCell ref="AK1172:AM1172"/>
    <mergeCell ref="AN1172:AQ1172"/>
    <mergeCell ref="AA1173:AC1173"/>
    <mergeCell ref="AD1173:AF1173"/>
    <mergeCell ref="AG1171:AJ1171"/>
    <mergeCell ref="AA1171:AC1171"/>
    <mergeCell ref="AK1174:AM1174"/>
    <mergeCell ref="AK1173:AM1173"/>
    <mergeCell ref="AD1172:AF1172"/>
    <mergeCell ref="AG1172:AJ1172"/>
    <mergeCell ref="AG1173:AJ1173"/>
    <mergeCell ref="AG1170:AJ1170"/>
    <mergeCell ref="AA1166:AC1166"/>
    <mergeCell ref="AD1166:AF1166"/>
    <mergeCell ref="AG1167:AJ1167"/>
    <mergeCell ref="X1172:Z1172"/>
    <mergeCell ref="AK1176:AM1176"/>
    <mergeCell ref="AD1171:AF1171"/>
    <mergeCell ref="AA1165:AC1165"/>
    <mergeCell ref="F1173:N1173"/>
    <mergeCell ref="R1173:T1173"/>
    <mergeCell ref="U1173:W1173"/>
    <mergeCell ref="X1173:Z1173"/>
    <mergeCell ref="F1171:N1171"/>
    <mergeCell ref="R1171:T1171"/>
    <mergeCell ref="U1171:W1171"/>
    <mergeCell ref="F1172:N1172"/>
    <mergeCell ref="R1172:T1172"/>
    <mergeCell ref="AN1165:AQ1165"/>
    <mergeCell ref="AN1170:AQ1170"/>
    <mergeCell ref="AK1170:AM1170"/>
    <mergeCell ref="AK1167:AM1167"/>
    <mergeCell ref="AG1165:AJ1165"/>
    <mergeCell ref="AD1165:AF1165"/>
    <mergeCell ref="AK1165:AM1165"/>
    <mergeCell ref="AN1166:AQ1166"/>
    <mergeCell ref="X1166:Z1166"/>
    <mergeCell ref="AN1168:AQ1168"/>
    <mergeCell ref="AK1169:AM1169"/>
    <mergeCell ref="X1169:Z1169"/>
    <mergeCell ref="AA1168:AC1168"/>
    <mergeCell ref="AD1168:AF1168"/>
    <mergeCell ref="AD1169:AF1169"/>
    <mergeCell ref="AG1169:AJ1169"/>
    <mergeCell ref="F1169:N1169"/>
    <mergeCell ref="R1170:T1170"/>
    <mergeCell ref="U1170:W1170"/>
    <mergeCell ref="U1168:W1168"/>
    <mergeCell ref="R1169:T1169"/>
    <mergeCell ref="F1170:N1170"/>
    <mergeCell ref="U1169:W1169"/>
    <mergeCell ref="AN1152:AQ1158"/>
    <mergeCell ref="R1152:T1158"/>
    <mergeCell ref="U1152:W1158"/>
    <mergeCell ref="R1163:T1163"/>
    <mergeCell ref="U1163:W1163"/>
    <mergeCell ref="AG1163:AJ1163"/>
    <mergeCell ref="AA1163:AC1163"/>
    <mergeCell ref="AK1163:AM1163"/>
    <mergeCell ref="X1163:Z1163"/>
    <mergeCell ref="AD1163:AF1163"/>
    <mergeCell ref="F1166:N1166"/>
    <mergeCell ref="R1166:T1166"/>
    <mergeCell ref="U1166:W1166"/>
    <mergeCell ref="F1167:N1168"/>
    <mergeCell ref="R1168:T1168"/>
    <mergeCell ref="AN1167:AQ1167"/>
    <mergeCell ref="AG1166:AJ1166"/>
    <mergeCell ref="AK1166:AM1166"/>
    <mergeCell ref="AG1168:AJ1168"/>
    <mergeCell ref="AK1168:AM1168"/>
    <mergeCell ref="AK1164:AM1164"/>
    <mergeCell ref="AG1164:AJ1164"/>
    <mergeCell ref="F1164:N1164"/>
    <mergeCell ref="R1164:T1164"/>
    <mergeCell ref="U1164:W1164"/>
    <mergeCell ref="AA1159:AD1159"/>
    <mergeCell ref="AE1159:AH1159"/>
    <mergeCell ref="F1165:N1165"/>
    <mergeCell ref="R1165:T1165"/>
    <mergeCell ref="U1165:W1165"/>
    <mergeCell ref="X1165:Z1165"/>
    <mergeCell ref="F1150:AQ1150"/>
    <mergeCell ref="F1148:G1148"/>
    <mergeCell ref="AE1160:AH1160"/>
    <mergeCell ref="E1146:AQ1146"/>
    <mergeCell ref="O1159:R1159"/>
    <mergeCell ref="S1159:V1159"/>
    <mergeCell ref="W1159:Z1159"/>
    <mergeCell ref="H1148:AQ1148"/>
    <mergeCell ref="AG1152:AJ1158"/>
    <mergeCell ref="AK1152:AM1158"/>
    <mergeCell ref="E1144:AQ1144"/>
    <mergeCell ref="E1145:AQ1145"/>
    <mergeCell ref="AN1164:AQ1164"/>
    <mergeCell ref="AN1163:AQ1163"/>
    <mergeCell ref="AI1159:AL1159"/>
    <mergeCell ref="F1161:Q1161"/>
    <mergeCell ref="F1163:N1163"/>
    <mergeCell ref="X1164:Z1164"/>
    <mergeCell ref="AA1164:AC1164"/>
    <mergeCell ref="AD1164:AF1164"/>
    <mergeCell ref="AM1109:AQ1109"/>
    <mergeCell ref="F1087:AO1087"/>
    <mergeCell ref="F1104:G1104"/>
    <mergeCell ref="H1104:AQ1104"/>
    <mergeCell ref="AM1118:AQ1118"/>
    <mergeCell ref="AM1120:AQ1120"/>
    <mergeCell ref="AM1116:AQ1116"/>
    <mergeCell ref="AG1116:AK1116"/>
    <mergeCell ref="F1110:Y1110"/>
    <mergeCell ref="AG1110:AK1110"/>
    <mergeCell ref="AG1113:AK1113"/>
    <mergeCell ref="AM1113:AQ1113"/>
    <mergeCell ref="AM1110:AQ1110"/>
    <mergeCell ref="F1111:Y1111"/>
    <mergeCell ref="AD1152:AF1158"/>
    <mergeCell ref="X1152:Z1158"/>
    <mergeCell ref="AA1152:AC1158"/>
    <mergeCell ref="AN1142:AO1142"/>
    <mergeCell ref="E1143:AQ1143"/>
    <mergeCell ref="AM1123:AQ1123"/>
    <mergeCell ref="F1125:AQ1125"/>
    <mergeCell ref="F1123:Y1123"/>
    <mergeCell ref="AG1123:AK1123"/>
    <mergeCell ref="F1126:AQ1127"/>
    <mergeCell ref="AG1120:AK1120"/>
    <mergeCell ref="F1117:Y1118"/>
    <mergeCell ref="AG1118:AK1118"/>
    <mergeCell ref="F1119:Y1120"/>
    <mergeCell ref="AG1066:AK1066"/>
    <mergeCell ref="AM1066:AQ1066"/>
    <mergeCell ref="AN1078:AO1078"/>
    <mergeCell ref="F1066:Y1066"/>
    <mergeCell ref="AG1070:AK1070"/>
    <mergeCell ref="F1067:Y1067"/>
    <mergeCell ref="AG1067:AK1067"/>
    <mergeCell ref="AM1069:AQ1069"/>
    <mergeCell ref="AG1069:AK1069"/>
    <mergeCell ref="AG1062:AK1062"/>
    <mergeCell ref="F1106:AQ1107"/>
    <mergeCell ref="AG1121:AK1121"/>
    <mergeCell ref="AM1121:AQ1121"/>
    <mergeCell ref="AM1067:AQ1067"/>
    <mergeCell ref="E1079:AQ1079"/>
    <mergeCell ref="E1082:AQ1082"/>
    <mergeCell ref="F1068:Y1068"/>
    <mergeCell ref="AG1109:AK1109"/>
    <mergeCell ref="AM1112:AQ1112"/>
    <mergeCell ref="AG1068:AK1068"/>
    <mergeCell ref="F1085:H1085"/>
    <mergeCell ref="E1081:AQ1081"/>
    <mergeCell ref="AM1070:AQ1070"/>
    <mergeCell ref="F1097:AO1099"/>
    <mergeCell ref="F1089:AO1094"/>
    <mergeCell ref="AM1068:AQ1068"/>
    <mergeCell ref="I1085:AL1085"/>
    <mergeCell ref="E1080:AQ1080"/>
    <mergeCell ref="F1112:Y1112"/>
    <mergeCell ref="AG1111:AK1111"/>
    <mergeCell ref="AM1111:AQ1111"/>
    <mergeCell ref="AG1112:AK1112"/>
    <mergeCell ref="AG1048:AK1048"/>
    <mergeCell ref="AM1047:AQ1047"/>
    <mergeCell ref="AM1049:AQ1049"/>
    <mergeCell ref="F1049:X1049"/>
    <mergeCell ref="F1052:X1052"/>
    <mergeCell ref="AG1053:AK1053"/>
    <mergeCell ref="AM1053:AQ1053"/>
    <mergeCell ref="AG1052:AK1052"/>
    <mergeCell ref="AM1052:AQ1052"/>
    <mergeCell ref="F1051:X1051"/>
    <mergeCell ref="AG1051:AK1051"/>
    <mergeCell ref="AG1063:AK1063"/>
    <mergeCell ref="AM1063:AQ1063"/>
    <mergeCell ref="F1061:Y1061"/>
    <mergeCell ref="F1064:Y1064"/>
    <mergeCell ref="F1065:Y1065"/>
    <mergeCell ref="AG1065:AK1065"/>
    <mergeCell ref="AM1065:AQ1065"/>
    <mergeCell ref="F1062:Y1062"/>
    <mergeCell ref="AM1062:AQ1062"/>
    <mergeCell ref="F1042:AQ1043"/>
    <mergeCell ref="AG1044:AK1044"/>
    <mergeCell ref="AM1044:AQ1044"/>
    <mergeCell ref="F1040:G1040"/>
    <mergeCell ref="H1040:AQ1040"/>
    <mergeCell ref="AM1036:AQ1036"/>
    <mergeCell ref="AM1032:AQ1032"/>
    <mergeCell ref="F1033:Y1033"/>
    <mergeCell ref="F1036:Y1036"/>
    <mergeCell ref="AM1045:AQ1045"/>
    <mergeCell ref="F1045:X1045"/>
    <mergeCell ref="AM1037:AQ1037"/>
    <mergeCell ref="AM1048:AQ1048"/>
    <mergeCell ref="AG1049:AK1049"/>
    <mergeCell ref="AG1036:AK1036"/>
    <mergeCell ref="AM1060:AQ1060"/>
    <mergeCell ref="F1046:Y1046"/>
    <mergeCell ref="AG1046:AK1046"/>
    <mergeCell ref="F1058:AQ1059"/>
    <mergeCell ref="F1047:Y1047"/>
    <mergeCell ref="AG1047:AK1047"/>
    <mergeCell ref="F1056:G1056"/>
    <mergeCell ref="AM1051:AQ1051"/>
    <mergeCell ref="AG1060:AK1060"/>
    <mergeCell ref="H1056:AQ1056"/>
    <mergeCell ref="AG1037:AK1037"/>
    <mergeCell ref="F1050:X1050"/>
    <mergeCell ref="AG1050:AK1050"/>
    <mergeCell ref="AM1050:AQ1050"/>
    <mergeCell ref="F1048:X1048"/>
    <mergeCell ref="AM1046:AQ1046"/>
    <mergeCell ref="AG1045:AK1045"/>
    <mergeCell ref="F1035:Y1035"/>
    <mergeCell ref="AG1035:AK1035"/>
    <mergeCell ref="AM1035:AQ1035"/>
    <mergeCell ref="AG1032:AK1032"/>
    <mergeCell ref="F1034:Y1034"/>
    <mergeCell ref="AG1034:AK1034"/>
    <mergeCell ref="AM1034:AQ1034"/>
    <mergeCell ref="AG1033:AK1033"/>
    <mergeCell ref="AM1031:AQ1031"/>
    <mergeCell ref="AG1022:AK1022"/>
    <mergeCell ref="F1016:X1016"/>
    <mergeCell ref="AG1016:AK1016"/>
    <mergeCell ref="AM1022:AQ1022"/>
    <mergeCell ref="F1025:G1025"/>
    <mergeCell ref="F1027:AQ1028"/>
    <mergeCell ref="AG1030:AK1030"/>
    <mergeCell ref="F1021:AB1021"/>
    <mergeCell ref="AG1021:AK1021"/>
    <mergeCell ref="AM1033:AQ1033"/>
    <mergeCell ref="AM1015:AQ1015"/>
    <mergeCell ref="F1032:Y1032"/>
    <mergeCell ref="F1017:X1017"/>
    <mergeCell ref="F1020:AC1020"/>
    <mergeCell ref="AG1020:AK1020"/>
    <mergeCell ref="F1019:X1019"/>
    <mergeCell ref="AG1017:AK1017"/>
    <mergeCell ref="F1031:Y1031"/>
    <mergeCell ref="AM1019:AQ1019"/>
    <mergeCell ref="AM1017:AQ1017"/>
    <mergeCell ref="E1005:AQ1005"/>
    <mergeCell ref="E1006:AQ1006"/>
    <mergeCell ref="F1013:X1013"/>
    <mergeCell ref="AG1013:AK1013"/>
    <mergeCell ref="AM1013:AQ1013"/>
    <mergeCell ref="F1011:AQ1011"/>
    <mergeCell ref="AM1016:AQ1016"/>
    <mergeCell ref="AG1031:AK1031"/>
    <mergeCell ref="H1025:AQ1025"/>
    <mergeCell ref="F1015:X1015"/>
    <mergeCell ref="AG1015:AK1015"/>
    <mergeCell ref="F1018:X1018"/>
    <mergeCell ref="AG1018:AK1018"/>
    <mergeCell ref="AM1018:AQ1018"/>
    <mergeCell ref="AM1030:AQ1030"/>
    <mergeCell ref="AG1019:AK1019"/>
    <mergeCell ref="AM1020:AQ1020"/>
    <mergeCell ref="AM1021:AQ1021"/>
    <mergeCell ref="F1014:X1014"/>
    <mergeCell ref="F1009:G1009"/>
    <mergeCell ref="H1009:AQ1009"/>
    <mergeCell ref="E1003:AQ1003"/>
    <mergeCell ref="E1004:AQ1004"/>
    <mergeCell ref="F920:AQ923"/>
    <mergeCell ref="F915:AQ918"/>
    <mergeCell ref="F991:AQ991"/>
    <mergeCell ref="F932:G932"/>
    <mergeCell ref="H932:AQ932"/>
    <mergeCell ref="F933:AQ934"/>
    <mergeCell ref="F967:AQ970"/>
    <mergeCell ref="F943:AQ944"/>
    <mergeCell ref="F996:AQ999"/>
    <mergeCell ref="F1001:AQ1002"/>
    <mergeCell ref="F978:AQ978"/>
    <mergeCell ref="F979:AQ984"/>
    <mergeCell ref="F972:AQ972"/>
    <mergeCell ref="F973:AQ976"/>
    <mergeCell ref="AN990:AO990"/>
    <mergeCell ref="F992:AQ994"/>
    <mergeCell ref="F908:G908"/>
    <mergeCell ref="F909:AQ911"/>
    <mergeCell ref="F883:AQ888"/>
    <mergeCell ref="F890:AQ890"/>
    <mergeCell ref="F948:AQ951"/>
    <mergeCell ref="F897:AQ898"/>
    <mergeCell ref="F900:G900"/>
    <mergeCell ref="H900:AQ900"/>
    <mergeCell ref="F936:AQ941"/>
    <mergeCell ref="F946:G946"/>
    <mergeCell ref="F901:AQ903"/>
    <mergeCell ref="H946:AQ946"/>
    <mergeCell ref="F960:AQ962"/>
    <mergeCell ref="F964:AQ965"/>
    <mergeCell ref="F953:AQ954"/>
    <mergeCell ref="F892:G892"/>
    <mergeCell ref="H892:AQ892"/>
    <mergeCell ref="F930:G930"/>
    <mergeCell ref="H930:AQ930"/>
    <mergeCell ref="F893:AQ895"/>
    <mergeCell ref="F957:AQ958"/>
    <mergeCell ref="F956:AQ956"/>
    <mergeCell ref="E927:AQ927"/>
    <mergeCell ref="F912:AQ913"/>
    <mergeCell ref="E924:AQ924"/>
    <mergeCell ref="E925:AQ925"/>
    <mergeCell ref="E926:AQ926"/>
    <mergeCell ref="H908:AQ908"/>
    <mergeCell ref="AN907:AO907"/>
    <mergeCell ref="F882:G882"/>
    <mergeCell ref="H816:AQ816"/>
    <mergeCell ref="H882:AQ882"/>
    <mergeCell ref="F834:AQ840"/>
    <mergeCell ref="F820:G820"/>
    <mergeCell ref="H820:AQ820"/>
    <mergeCell ref="F862:AQ862"/>
    <mergeCell ref="F861:AQ861"/>
    <mergeCell ref="H868:AQ868"/>
    <mergeCell ref="F869:AQ871"/>
    <mergeCell ref="F868:G868"/>
    <mergeCell ref="F872:AQ874"/>
    <mergeCell ref="G864:AQ864"/>
    <mergeCell ref="G865:AQ865"/>
    <mergeCell ref="G854:AQ854"/>
    <mergeCell ref="G855:AQ856"/>
    <mergeCell ref="E845:AQ845"/>
    <mergeCell ref="E844:AQ844"/>
    <mergeCell ref="F877:AQ878"/>
    <mergeCell ref="F879:AQ880"/>
    <mergeCell ref="G858:AQ858"/>
    <mergeCell ref="G863:AQ863"/>
    <mergeCell ref="G866:AQ866"/>
    <mergeCell ref="G857:AQ857"/>
    <mergeCell ref="H828:AQ828"/>
    <mergeCell ref="F848:G848"/>
    <mergeCell ref="H848:AQ848"/>
    <mergeCell ref="F875:AQ876"/>
    <mergeCell ref="F829:AQ833"/>
    <mergeCell ref="F821:AQ826"/>
    <mergeCell ref="F828:G828"/>
    <mergeCell ref="F841:AQ841"/>
    <mergeCell ref="G859:AQ859"/>
    <mergeCell ref="F853:AQ853"/>
    <mergeCell ref="E846:AQ846"/>
    <mergeCell ref="F852:AQ852"/>
    <mergeCell ref="F817:AQ818"/>
    <mergeCell ref="F756:AQ760"/>
    <mergeCell ref="E779:AQ779"/>
    <mergeCell ref="F781:G781"/>
    <mergeCell ref="F786:AQ787"/>
    <mergeCell ref="G788:AQ788"/>
    <mergeCell ref="E843:AQ843"/>
    <mergeCell ref="F809:G809"/>
    <mergeCell ref="H809:AQ809"/>
    <mergeCell ref="F813:AQ814"/>
    <mergeCell ref="F750:AQ754"/>
    <mergeCell ref="F723:AQ731"/>
    <mergeCell ref="F742:AQ748"/>
    <mergeCell ref="F850:G850"/>
    <mergeCell ref="H850:AQ850"/>
    <mergeCell ref="AN842:AO842"/>
    <mergeCell ref="F766:AQ769"/>
    <mergeCell ref="F770:AQ773"/>
    <mergeCell ref="G789:AQ793"/>
    <mergeCell ref="F795:AQ798"/>
    <mergeCell ref="F816:G816"/>
    <mergeCell ref="F810:AQ811"/>
    <mergeCell ref="F733:AQ739"/>
    <mergeCell ref="F800:G800"/>
    <mergeCell ref="H800:AQ800"/>
    <mergeCell ref="F698:AQ698"/>
    <mergeCell ref="F700:AQ700"/>
    <mergeCell ref="F701:AQ704"/>
    <mergeCell ref="F765:AQ765"/>
    <mergeCell ref="AN775:AO775"/>
    <mergeCell ref="E776:AQ776"/>
    <mergeCell ref="H783:AQ783"/>
    <mergeCell ref="E777:AQ777"/>
    <mergeCell ref="E778:AQ778"/>
    <mergeCell ref="F783:G783"/>
    <mergeCell ref="F741:AQ741"/>
    <mergeCell ref="F718:AQ721"/>
    <mergeCell ref="H714:AQ714"/>
    <mergeCell ref="F716:G716"/>
    <mergeCell ref="H716:AQ716"/>
    <mergeCell ref="F657:AQ659"/>
    <mergeCell ref="E710:AQ710"/>
    <mergeCell ref="F714:G714"/>
    <mergeCell ref="F632:AQ634"/>
    <mergeCell ref="F647:G647"/>
    <mergeCell ref="H647:AQ647"/>
    <mergeCell ref="F648:AQ650"/>
    <mergeCell ref="F661:AQ665"/>
    <mergeCell ref="F667:AQ672"/>
    <mergeCell ref="G684:AQ684"/>
    <mergeCell ref="F686:AQ687"/>
    <mergeCell ref="F674:G674"/>
    <mergeCell ref="F693:G693"/>
    <mergeCell ref="H781:AQ781"/>
    <mergeCell ref="F694:AQ696"/>
    <mergeCell ref="F801:AQ804"/>
    <mergeCell ref="F806:AQ807"/>
    <mergeCell ref="F762:AQ763"/>
    <mergeCell ref="F785:AQ785"/>
    <mergeCell ref="H693:AQ693"/>
    <mergeCell ref="F604:V604"/>
    <mergeCell ref="AC604:AM604"/>
    <mergeCell ref="F607:AQ609"/>
    <mergeCell ref="F611:AQ612"/>
    <mergeCell ref="F613:AQ615"/>
    <mergeCell ref="E640:AQ640"/>
    <mergeCell ref="F605:V605"/>
    <mergeCell ref="AC605:AM605"/>
    <mergeCell ref="F620:AQ622"/>
    <mergeCell ref="AN639:AO639"/>
    <mergeCell ref="E712:AQ712"/>
    <mergeCell ref="AN708:AO708"/>
    <mergeCell ref="F675:AQ678"/>
    <mergeCell ref="G683:AQ683"/>
    <mergeCell ref="E711:AQ711"/>
    <mergeCell ref="F645:G645"/>
    <mergeCell ref="H645:AQ645"/>
    <mergeCell ref="F689:AQ691"/>
    <mergeCell ref="F682:AQ682"/>
    <mergeCell ref="E641:AQ641"/>
    <mergeCell ref="E642:AQ642"/>
    <mergeCell ref="F617:AQ618"/>
    <mergeCell ref="H674:AQ674"/>
    <mergeCell ref="F652:AQ653"/>
    <mergeCell ref="F654:AQ655"/>
    <mergeCell ref="E643:AQ643"/>
    <mergeCell ref="F624:G624"/>
    <mergeCell ref="H624:AQ624"/>
    <mergeCell ref="F625:AQ627"/>
    <mergeCell ref="F629:AQ630"/>
    <mergeCell ref="F679:AQ680"/>
    <mergeCell ref="E709:AQ709"/>
    <mergeCell ref="F603:V603"/>
    <mergeCell ref="AC603:AM603"/>
    <mergeCell ref="F600:V600"/>
    <mergeCell ref="AC600:AM600"/>
    <mergeCell ref="F602:V602"/>
    <mergeCell ref="AC602:AM602"/>
    <mergeCell ref="AC601:AM601"/>
    <mergeCell ref="F601:V601"/>
    <mergeCell ref="H579:AQ579"/>
    <mergeCell ref="AH576:AL576"/>
    <mergeCell ref="AM576:AQ576"/>
    <mergeCell ref="F576:Q576"/>
    <mergeCell ref="S576:W576"/>
    <mergeCell ref="F595:AQ596"/>
    <mergeCell ref="X576:AB576"/>
    <mergeCell ref="AC576:AG576"/>
    <mergeCell ref="F579:G579"/>
    <mergeCell ref="F583:AQ588"/>
    <mergeCell ref="F590:AQ593"/>
    <mergeCell ref="AC573:AG574"/>
    <mergeCell ref="AH573:AL574"/>
    <mergeCell ref="F525:AQ527"/>
    <mergeCell ref="AN561:AO561"/>
    <mergeCell ref="E562:AQ562"/>
    <mergeCell ref="E565:AQ565"/>
    <mergeCell ref="F599:V599"/>
    <mergeCell ref="AC599:AM599"/>
    <mergeCell ref="AM573:AQ574"/>
    <mergeCell ref="F574:Q574"/>
    <mergeCell ref="F509:AQ512"/>
    <mergeCell ref="F598:V598"/>
    <mergeCell ref="AC598:AM598"/>
    <mergeCell ref="F551:AQ553"/>
    <mergeCell ref="F578:AQ578"/>
    <mergeCell ref="F580:AQ581"/>
    <mergeCell ref="F542:AQ542"/>
    <mergeCell ref="G543:AQ544"/>
    <mergeCell ref="G545:AQ545"/>
    <mergeCell ref="E563:AQ563"/>
    <mergeCell ref="F535:AQ539"/>
    <mergeCell ref="E564:AQ564"/>
    <mergeCell ref="F534:G534"/>
    <mergeCell ref="F540:AQ540"/>
    <mergeCell ref="G546:AQ548"/>
    <mergeCell ref="S573:W574"/>
    <mergeCell ref="X573:AB574"/>
    <mergeCell ref="G549:AQ550"/>
    <mergeCell ref="F570:AQ571"/>
    <mergeCell ref="F555:G555"/>
    <mergeCell ref="H555:AQ555"/>
    <mergeCell ref="F556:AQ557"/>
    <mergeCell ref="F445:AB445"/>
    <mergeCell ref="F465:AB465"/>
    <mergeCell ref="AG465:AK465"/>
    <mergeCell ref="F458:AB458"/>
    <mergeCell ref="F459:AB459"/>
    <mergeCell ref="F514:AQ515"/>
    <mergeCell ref="F567:G567"/>
    <mergeCell ref="F529:AQ532"/>
    <mergeCell ref="H495:AQ495"/>
    <mergeCell ref="F487:AQ487"/>
    <mergeCell ref="AM488:AQ488"/>
    <mergeCell ref="E490:AQ490"/>
    <mergeCell ref="AN489:AO489"/>
    <mergeCell ref="AG445:AK445"/>
    <mergeCell ref="F447:AC447"/>
    <mergeCell ref="AG447:AK447"/>
    <mergeCell ref="F516:AQ523"/>
    <mergeCell ref="F503:G503"/>
    <mergeCell ref="H503:AQ503"/>
    <mergeCell ref="F486:AQ486"/>
    <mergeCell ref="AG459:AK459"/>
    <mergeCell ref="AG455:AK455"/>
    <mergeCell ref="AG458:AK458"/>
    <mergeCell ref="F463:AD463"/>
    <mergeCell ref="AG463:AK463"/>
    <mergeCell ref="AG488:AK488"/>
    <mergeCell ref="E491:AQ491"/>
    <mergeCell ref="F505:G505"/>
    <mergeCell ref="H505:AQ505"/>
    <mergeCell ref="H567:AQ567"/>
    <mergeCell ref="F506:AQ507"/>
    <mergeCell ref="AG466:AK466"/>
    <mergeCell ref="E493:AQ493"/>
    <mergeCell ref="H534:AQ534"/>
    <mergeCell ref="F500:AQ500"/>
    <mergeCell ref="F501:AQ501"/>
    <mergeCell ref="F497:AQ499"/>
    <mergeCell ref="F467:AB467"/>
    <mergeCell ref="AG453:AK453"/>
    <mergeCell ref="AG467:AK467"/>
    <mergeCell ref="AG456:AK456"/>
    <mergeCell ref="F483:Q483"/>
    <mergeCell ref="Z483:AK483"/>
    <mergeCell ref="F456:AB456"/>
    <mergeCell ref="AC456:AE456"/>
    <mergeCell ref="AC458:AE458"/>
    <mergeCell ref="AG457:AK457"/>
    <mergeCell ref="F461:AB461"/>
    <mergeCell ref="AC455:AE455"/>
    <mergeCell ref="AC488:AE488"/>
    <mergeCell ref="AG451:AK451"/>
    <mergeCell ref="AG450:AK450"/>
    <mergeCell ref="F484:Q484"/>
    <mergeCell ref="Z484:AK484"/>
    <mergeCell ref="F495:G495"/>
    <mergeCell ref="AG430:AK430"/>
    <mergeCell ref="AC431:AE431"/>
    <mergeCell ref="AG428:AK428"/>
    <mergeCell ref="F436:AB437"/>
    <mergeCell ref="F428:AB428"/>
    <mergeCell ref="F439:AB440"/>
    <mergeCell ref="AC440:AE440"/>
    <mergeCell ref="F438:AB438"/>
    <mergeCell ref="AC438:AE438"/>
    <mergeCell ref="F432:AB432"/>
    <mergeCell ref="AC432:AE432"/>
    <mergeCell ref="F433:AB433"/>
    <mergeCell ref="AC437:AE437"/>
    <mergeCell ref="F454:AB454"/>
    <mergeCell ref="AG461:AK461"/>
    <mergeCell ref="F457:AB457"/>
    <mergeCell ref="F468:AB468"/>
    <mergeCell ref="AG468:AK468"/>
    <mergeCell ref="F455:AB455"/>
    <mergeCell ref="AG454:AK454"/>
    <mergeCell ref="F441:AB441"/>
    <mergeCell ref="AG441:AK441"/>
    <mergeCell ref="AG440:AK440"/>
    <mergeCell ref="AG433:AK433"/>
    <mergeCell ref="F479:W479"/>
    <mergeCell ref="E492:AQ492"/>
    <mergeCell ref="F443:AB443"/>
    <mergeCell ref="AC443:AE443"/>
    <mergeCell ref="AG443:AK443"/>
    <mergeCell ref="F450:AB450"/>
    <mergeCell ref="F453:AC453"/>
    <mergeCell ref="F451:AB451"/>
    <mergeCell ref="F408:W408"/>
    <mergeCell ref="Z412:AK412"/>
    <mergeCell ref="F416:AQ416"/>
    <mergeCell ref="F413:Q413"/>
    <mergeCell ref="Z413:AK413"/>
    <mergeCell ref="F412:Q412"/>
    <mergeCell ref="AG436:AK436"/>
    <mergeCell ref="F425:AB425"/>
    <mergeCell ref="AC429:AE429"/>
    <mergeCell ref="AG417:AK417"/>
    <mergeCell ref="E420:AQ420"/>
    <mergeCell ref="AC417:AE417"/>
    <mergeCell ref="AG424:AK424"/>
    <mergeCell ref="AM417:AQ417"/>
    <mergeCell ref="AN418:AO418"/>
    <mergeCell ref="E419:AQ419"/>
    <mergeCell ref="E421:AQ421"/>
    <mergeCell ref="AG435:AK435"/>
    <mergeCell ref="AG438:AK438"/>
    <mergeCell ref="AG449:AK449"/>
    <mergeCell ref="F434:AB434"/>
    <mergeCell ref="F435:AB435"/>
    <mergeCell ref="AC435:AE435"/>
    <mergeCell ref="F426:AB426"/>
    <mergeCell ref="F449:AB449"/>
    <mergeCell ref="AC449:AE449"/>
    <mergeCell ref="AG426:AK426"/>
    <mergeCell ref="AG431:AK431"/>
    <mergeCell ref="AG432:AK432"/>
    <mergeCell ref="F429:AA429"/>
    <mergeCell ref="F431:AB431"/>
    <mergeCell ref="F430:AB430"/>
    <mergeCell ref="AG437:AK437"/>
    <mergeCell ref="F368:O368"/>
    <mergeCell ref="F365:O366"/>
    <mergeCell ref="U368:X368"/>
    <mergeCell ref="Z368:AC368"/>
    <mergeCell ref="F356:R356"/>
    <mergeCell ref="F359:R360"/>
    <mergeCell ref="Z366:AC366"/>
    <mergeCell ref="U366:X366"/>
    <mergeCell ref="P364:S364"/>
    <mergeCell ref="T364:X364"/>
    <mergeCell ref="AE368:AH368"/>
    <mergeCell ref="AJ366:AM366"/>
    <mergeCell ref="AG434:AK434"/>
    <mergeCell ref="AG429:AK429"/>
    <mergeCell ref="AK356:AQ356"/>
    <mergeCell ref="AK361:AQ361"/>
    <mergeCell ref="AK357:AQ357"/>
    <mergeCell ref="AK360:AQ360"/>
    <mergeCell ref="AK358:AQ358"/>
    <mergeCell ref="AE362:AH362"/>
    <mergeCell ref="AN362:AQ362"/>
    <mergeCell ref="AJ362:AM362"/>
    <mergeCell ref="Y356:AD356"/>
    <mergeCell ref="S358:X358"/>
    <mergeCell ref="AE356:AJ356"/>
    <mergeCell ref="AN368:AQ368"/>
    <mergeCell ref="AE366:AH366"/>
    <mergeCell ref="AJ368:AM368"/>
    <mergeCell ref="AN364:AQ364"/>
    <mergeCell ref="AN366:AQ366"/>
    <mergeCell ref="F362:O362"/>
    <mergeCell ref="P362:S362"/>
    <mergeCell ref="T362:X362"/>
    <mergeCell ref="Y362:AC362"/>
    <mergeCell ref="AC424:AE424"/>
    <mergeCell ref="AG346:AK346"/>
    <mergeCell ref="F364:O364"/>
    <mergeCell ref="Y364:AD364"/>
    <mergeCell ref="F292:W292"/>
    <mergeCell ref="AC346:AE346"/>
    <mergeCell ref="P366:S366"/>
    <mergeCell ref="P368:S368"/>
    <mergeCell ref="AM346:AQ346"/>
    <mergeCell ref="AN347:AO347"/>
    <mergeCell ref="E348:AQ348"/>
    <mergeCell ref="AM296:AQ296"/>
    <mergeCell ref="F304:S304"/>
    <mergeCell ref="F344:AQ344"/>
    <mergeCell ref="AC343:AE343"/>
    <mergeCell ref="F341:Q341"/>
    <mergeCell ref="AG292:AK292"/>
    <mergeCell ref="AG304:AK304"/>
    <mergeCell ref="AM304:AQ304"/>
    <mergeCell ref="F415:AQ415"/>
    <mergeCell ref="E422:AQ422"/>
    <mergeCell ref="AA304:AE304"/>
    <mergeCell ref="F294:W294"/>
    <mergeCell ref="F298:W298"/>
    <mergeCell ref="AM290:AQ290"/>
    <mergeCell ref="AE353:AH355"/>
    <mergeCell ref="AN353:AQ355"/>
    <mergeCell ref="AJ353:AM355"/>
    <mergeCell ref="U353:X355"/>
    <mergeCell ref="Z353:AC355"/>
    <mergeCell ref="S356:X356"/>
    <mergeCell ref="AM343:AQ343"/>
    <mergeCell ref="AM292:AQ292"/>
    <mergeCell ref="F302:S302"/>
    <mergeCell ref="AG302:AK302"/>
    <mergeCell ref="AG296:AK296"/>
    <mergeCell ref="AA298:AE298"/>
    <mergeCell ref="AA296:AE296"/>
    <mergeCell ref="AM293:AQ293"/>
    <mergeCell ref="AM294:AQ294"/>
    <mergeCell ref="AG293:AK293"/>
    <mergeCell ref="S360:X360"/>
    <mergeCell ref="F337:W337"/>
    <mergeCell ref="F345:AQ345"/>
    <mergeCell ref="F342:Q342"/>
    <mergeCell ref="Z342:AK342"/>
    <mergeCell ref="Z341:AK341"/>
    <mergeCell ref="AA302:AE302"/>
    <mergeCell ref="AA285:AE285"/>
    <mergeCell ref="E351:AQ351"/>
    <mergeCell ref="Y360:AD360"/>
    <mergeCell ref="P353:S355"/>
    <mergeCell ref="AM287:AQ287"/>
    <mergeCell ref="F289:W289"/>
    <mergeCell ref="X291:Z291"/>
    <mergeCell ref="F287:W287"/>
    <mergeCell ref="F290:W290"/>
    <mergeCell ref="X289:Z289"/>
    <mergeCell ref="AA290:AE290"/>
    <mergeCell ref="AM291:AQ291"/>
    <mergeCell ref="AG291:AK291"/>
    <mergeCell ref="AA291:AE291"/>
    <mergeCell ref="E349:AQ349"/>
    <mergeCell ref="AE360:AJ360"/>
    <mergeCell ref="Y358:AD358"/>
    <mergeCell ref="AE358:AJ358"/>
    <mergeCell ref="F358:R358"/>
    <mergeCell ref="E350:AQ350"/>
    <mergeCell ref="AG298:AK298"/>
    <mergeCell ref="AA292:AE292"/>
    <mergeCell ref="F300:S300"/>
    <mergeCell ref="AM298:AQ298"/>
    <mergeCell ref="AG343:AK343"/>
    <mergeCell ref="F272:AQ272"/>
    <mergeCell ref="AG285:AK285"/>
    <mergeCell ref="X281:Z281"/>
    <mergeCell ref="F271:AQ271"/>
    <mergeCell ref="AC270:AE270"/>
    <mergeCell ref="AG270:AK270"/>
    <mergeCell ref="F264:W264"/>
    <mergeCell ref="F296:W296"/>
    <mergeCell ref="F291:W291"/>
    <mergeCell ref="F268:Q268"/>
    <mergeCell ref="X282:Z282"/>
    <mergeCell ref="X283:Z283"/>
    <mergeCell ref="F284:Z285"/>
    <mergeCell ref="AM270:AQ270"/>
    <mergeCell ref="F283:W283"/>
    <mergeCell ref="F282:W282"/>
    <mergeCell ref="AG294:AK294"/>
    <mergeCell ref="F293:W293"/>
    <mergeCell ref="AA293:AE293"/>
    <mergeCell ref="AA294:AE294"/>
    <mergeCell ref="E276:AQ276"/>
    <mergeCell ref="AM283:AQ283"/>
    <mergeCell ref="AG289:AK289"/>
    <mergeCell ref="AG287:AK287"/>
    <mergeCell ref="AA287:AE287"/>
    <mergeCell ref="AA289:AE289"/>
    <mergeCell ref="AM289:AQ289"/>
    <mergeCell ref="AA282:AE282"/>
    <mergeCell ref="E278:AQ278"/>
    <mergeCell ref="AA283:AE283"/>
    <mergeCell ref="AA281:AE281"/>
    <mergeCell ref="AG290:AK290"/>
    <mergeCell ref="AC248:AE248"/>
    <mergeCell ref="AA249:AE249"/>
    <mergeCell ref="AG249:AK249"/>
    <mergeCell ref="AG246:AK246"/>
    <mergeCell ref="AG250:AK250"/>
    <mergeCell ref="AC251:AE251"/>
    <mergeCell ref="AG251:AK251"/>
    <mergeCell ref="AG248:AK248"/>
    <mergeCell ref="AC250:AE250"/>
    <mergeCell ref="AM249:AQ249"/>
    <mergeCell ref="AM282:AQ282"/>
    <mergeCell ref="AG281:AK281"/>
    <mergeCell ref="E277:AQ277"/>
    <mergeCell ref="E275:AQ275"/>
    <mergeCell ref="AN274:AO274"/>
    <mergeCell ref="AM281:AQ281"/>
    <mergeCell ref="AG283:AK283"/>
    <mergeCell ref="AC273:AE273"/>
    <mergeCell ref="AG263:AK263"/>
    <mergeCell ref="AM248:AQ248"/>
    <mergeCell ref="AM252:AQ252"/>
    <mergeCell ref="AM263:AQ263"/>
    <mergeCell ref="AC252:AE252"/>
    <mergeCell ref="AC263:AE263"/>
    <mergeCell ref="AG252:AK252"/>
    <mergeCell ref="AG282:AK282"/>
    <mergeCell ref="AG273:AK273"/>
    <mergeCell ref="AM273:AQ273"/>
    <mergeCell ref="Z268:AK268"/>
    <mergeCell ref="F269:Q269"/>
    <mergeCell ref="AM247:AQ247"/>
    <mergeCell ref="Z269:AK269"/>
    <mergeCell ref="AG243:AK243"/>
    <mergeCell ref="W243:Y243"/>
    <mergeCell ref="AA243:AE243"/>
    <mergeCell ref="W230:Y230"/>
    <mergeCell ref="AA230:AE230"/>
    <mergeCell ref="AA238:AE238"/>
    <mergeCell ref="AA237:AE237"/>
    <mergeCell ref="AA235:AE235"/>
    <mergeCell ref="F242:V242"/>
    <mergeCell ref="W236:Y236"/>
    <mergeCell ref="F243:V243"/>
    <mergeCell ref="AA239:AE239"/>
    <mergeCell ref="AG241:AK241"/>
    <mergeCell ref="AM232:AQ232"/>
    <mergeCell ref="F240:V240"/>
    <mergeCell ref="W240:Y240"/>
    <mergeCell ref="F241:V241"/>
    <mergeCell ref="W241:Y241"/>
    <mergeCell ref="AA241:AE241"/>
    <mergeCell ref="AM233:AQ233"/>
    <mergeCell ref="AM234:AQ234"/>
    <mergeCell ref="W235:Y235"/>
    <mergeCell ref="F237:V237"/>
    <mergeCell ref="F231:V231"/>
    <mergeCell ref="W231:Y231"/>
    <mergeCell ref="AG239:AK239"/>
    <mergeCell ref="AM235:AQ235"/>
    <mergeCell ref="AM230:AQ230"/>
    <mergeCell ref="AA231:AE231"/>
    <mergeCell ref="AG231:AK231"/>
    <mergeCell ref="F226:V226"/>
    <mergeCell ref="AG235:AK235"/>
    <mergeCell ref="AG232:AK232"/>
    <mergeCell ref="F232:V232"/>
    <mergeCell ref="W232:Y232"/>
    <mergeCell ref="F235:V235"/>
    <mergeCell ref="F233:V233"/>
    <mergeCell ref="F234:V234"/>
    <mergeCell ref="AA233:AE233"/>
    <mergeCell ref="AA234:AE234"/>
    <mergeCell ref="AA232:AE232"/>
    <mergeCell ref="AG238:AK238"/>
    <mergeCell ref="AG237:AK237"/>
    <mergeCell ref="AA226:AE226"/>
    <mergeCell ref="AM231:AQ231"/>
    <mergeCell ref="AM216:AQ216"/>
    <mergeCell ref="AM218:AQ218"/>
    <mergeCell ref="AG218:AK218"/>
    <mergeCell ref="AG220:AK220"/>
    <mergeCell ref="AM219:AQ219"/>
    <mergeCell ref="AA221:AE221"/>
    <mergeCell ref="AM220:AQ220"/>
    <mergeCell ref="W221:Y221"/>
    <mergeCell ref="AG221:AK221"/>
    <mergeCell ref="W223:Y223"/>
    <mergeCell ref="F222:V222"/>
    <mergeCell ref="AA224:AE224"/>
    <mergeCell ref="AG224:AK224"/>
    <mergeCell ref="AM222:AQ222"/>
    <mergeCell ref="AM223:AQ223"/>
    <mergeCell ref="AM225:AQ225"/>
    <mergeCell ref="AM224:AQ224"/>
    <mergeCell ref="AG223:AK223"/>
    <mergeCell ref="F230:V230"/>
    <mergeCell ref="F229:V229"/>
    <mergeCell ref="W226:Y226"/>
    <mergeCell ref="AG226:AK226"/>
    <mergeCell ref="F227:V227"/>
    <mergeCell ref="W227:Y227"/>
    <mergeCell ref="F228:V228"/>
    <mergeCell ref="W228:Y228"/>
    <mergeCell ref="F224:V224"/>
    <mergeCell ref="W224:Y224"/>
    <mergeCell ref="E209:AQ209"/>
    <mergeCell ref="AG212:AK213"/>
    <mergeCell ref="F221:V221"/>
    <mergeCell ref="AM221:AQ221"/>
    <mergeCell ref="AG217:AK217"/>
    <mergeCell ref="W216:Y216"/>
    <mergeCell ref="AG219:AK219"/>
    <mergeCell ref="F218:V218"/>
    <mergeCell ref="AA218:AE218"/>
    <mergeCell ref="W218:Y218"/>
    <mergeCell ref="F219:V219"/>
    <mergeCell ref="W219:Y219"/>
    <mergeCell ref="W220:Y220"/>
    <mergeCell ref="F223:V223"/>
    <mergeCell ref="F220:V220"/>
    <mergeCell ref="AA223:AE223"/>
    <mergeCell ref="AA222:AE222"/>
    <mergeCell ref="AA225:AE225"/>
    <mergeCell ref="AM226:AQ226"/>
    <mergeCell ref="AG230:AK230"/>
    <mergeCell ref="AJ222:AK222"/>
    <mergeCell ref="F152:AQ152"/>
    <mergeCell ref="AN111:AP111"/>
    <mergeCell ref="AA216:AE216"/>
    <mergeCell ref="F215:V215"/>
    <mergeCell ref="F216:V216"/>
    <mergeCell ref="W215:Y215"/>
    <mergeCell ref="F165:AQ165"/>
    <mergeCell ref="F199:Q199"/>
    <mergeCell ref="E207:AQ207"/>
    <mergeCell ref="F200:Q200"/>
    <mergeCell ref="F177:AQ177"/>
    <mergeCell ref="F179:AQ179"/>
    <mergeCell ref="I100:AL100"/>
    <mergeCell ref="AN108:AP108"/>
    <mergeCell ref="AN122:AP122"/>
    <mergeCell ref="AN128:AP128"/>
    <mergeCell ref="AN120:AP120"/>
    <mergeCell ref="AG216:AK216"/>
    <mergeCell ref="F214:W214"/>
    <mergeCell ref="AM212:AQ213"/>
    <mergeCell ref="E210:AQ210"/>
    <mergeCell ref="W212:Y213"/>
    <mergeCell ref="F163:AQ163"/>
    <mergeCell ref="E139:AQ139"/>
    <mergeCell ref="E140:AQ142"/>
    <mergeCell ref="F161:AQ161"/>
    <mergeCell ref="F154:AQ154"/>
    <mergeCell ref="F156:AQ156"/>
    <mergeCell ref="F158:AQ159"/>
    <mergeCell ref="F171:AQ172"/>
    <mergeCell ref="Z199:AK199"/>
    <mergeCell ref="Z200:AK200"/>
    <mergeCell ref="AN206:AO206"/>
    <mergeCell ref="AA212:AE213"/>
    <mergeCell ref="E208:AQ208"/>
    <mergeCell ref="AN98:AP98"/>
    <mergeCell ref="G97:H97"/>
    <mergeCell ref="I97:AL97"/>
    <mergeCell ref="G99:H99"/>
    <mergeCell ref="AN96:AP96"/>
    <mergeCell ref="AN97:AP97"/>
    <mergeCell ref="AN100:AP100"/>
    <mergeCell ref="F167:AQ167"/>
    <mergeCell ref="I99:AL99"/>
    <mergeCell ref="AN99:AP99"/>
    <mergeCell ref="F144:AQ148"/>
    <mergeCell ref="F150:AQ150"/>
    <mergeCell ref="AN112:AP112"/>
    <mergeCell ref="AN113:AP113"/>
    <mergeCell ref="AN119:AP119"/>
    <mergeCell ref="AN105:AP105"/>
    <mergeCell ref="AN109:AP109"/>
    <mergeCell ref="AN117:AP117"/>
    <mergeCell ref="AN116:AP116"/>
    <mergeCell ref="AN114:AP114"/>
    <mergeCell ref="AN115:AP115"/>
    <mergeCell ref="AN138:AO138"/>
    <mergeCell ref="F181:AQ182"/>
    <mergeCell ref="F169:AQ169"/>
    <mergeCell ref="F195:W195"/>
    <mergeCell ref="F174:AQ175"/>
    <mergeCell ref="AN107:AP107"/>
    <mergeCell ref="G88:H88"/>
    <mergeCell ref="I88:AL88"/>
    <mergeCell ref="G86:H86"/>
    <mergeCell ref="AN81:AP81"/>
    <mergeCell ref="AN118:AP118"/>
    <mergeCell ref="G101:H101"/>
    <mergeCell ref="AN104:AP104"/>
    <mergeCell ref="AN110:AP110"/>
    <mergeCell ref="AN101:AP101"/>
    <mergeCell ref="G100:H100"/>
    <mergeCell ref="AN95:AP95"/>
    <mergeCell ref="G92:H92"/>
    <mergeCell ref="I92:AL92"/>
    <mergeCell ref="AN94:AP94"/>
    <mergeCell ref="AN93:AP93"/>
    <mergeCell ref="G95:H95"/>
    <mergeCell ref="I98:AL98"/>
    <mergeCell ref="G96:H96"/>
    <mergeCell ref="G93:H93"/>
    <mergeCell ref="I101:AL101"/>
    <mergeCell ref="I96:AL96"/>
    <mergeCell ref="I95:AL95"/>
    <mergeCell ref="G94:H94"/>
    <mergeCell ref="I94:AL94"/>
    <mergeCell ref="G98:H98"/>
    <mergeCell ref="BA1:BG2"/>
    <mergeCell ref="AG2:AK2"/>
    <mergeCell ref="AM2:AQ2"/>
    <mergeCell ref="AR1:AR2"/>
    <mergeCell ref="AS1:AS2"/>
    <mergeCell ref="AX1:AZ2"/>
    <mergeCell ref="AT1:AT2"/>
    <mergeCell ref="AU1:AW2"/>
    <mergeCell ref="AG1:AK1"/>
    <mergeCell ref="AM1:AQ1"/>
    <mergeCell ref="F79:AL79"/>
    <mergeCell ref="AN76:AP76"/>
    <mergeCell ref="Y32:AO32"/>
    <mergeCell ref="Y31:AP31"/>
    <mergeCell ref="Y33:AO33"/>
    <mergeCell ref="Y34:AO34"/>
    <mergeCell ref="F76:AL76"/>
    <mergeCell ref="E71:AQ71"/>
    <mergeCell ref="F73:AQ73"/>
    <mergeCell ref="F78:AL78"/>
    <mergeCell ref="Y28:AO29"/>
    <mergeCell ref="Y30:AO30"/>
    <mergeCell ref="AN79:AP79"/>
    <mergeCell ref="F75:AL75"/>
    <mergeCell ref="F77:AL77"/>
    <mergeCell ref="AN78:AP78"/>
    <mergeCell ref="AN77:AP77"/>
    <mergeCell ref="AN75:AP75"/>
    <mergeCell ref="AM250:AQ250"/>
    <mergeCell ref="AM251:AQ251"/>
    <mergeCell ref="AM241:AQ241"/>
    <mergeCell ref="AM242:AQ242"/>
    <mergeCell ref="AG245:AK245"/>
    <mergeCell ref="AA242:AE242"/>
    <mergeCell ref="AG242:AK242"/>
    <mergeCell ref="W245:Y245"/>
    <mergeCell ref="F244:V245"/>
    <mergeCell ref="AA245:AE245"/>
    <mergeCell ref="W242:Y242"/>
    <mergeCell ref="AG233:AK233"/>
    <mergeCell ref="AG234:AK234"/>
    <mergeCell ref="F238:V238"/>
    <mergeCell ref="F246:V246"/>
    <mergeCell ref="W246:Y246"/>
    <mergeCell ref="AA246:AE246"/>
    <mergeCell ref="AM243:AQ243"/>
    <mergeCell ref="F247:V247"/>
    <mergeCell ref="AM237:AQ237"/>
    <mergeCell ref="AM239:AQ239"/>
    <mergeCell ref="AM238:AQ238"/>
    <mergeCell ref="W247:Y247"/>
    <mergeCell ref="AA247:AE247"/>
    <mergeCell ref="AG247:AK247"/>
    <mergeCell ref="AM245:AQ245"/>
    <mergeCell ref="AM246:AQ246"/>
    <mergeCell ref="W239:Y239"/>
    <mergeCell ref="F236:V236"/>
    <mergeCell ref="F239:V239"/>
    <mergeCell ref="W238:Y238"/>
    <mergeCell ref="W237:Y237"/>
    <mergeCell ref="AG225:AK225"/>
    <mergeCell ref="AN106:AP106"/>
    <mergeCell ref="F81:AL81"/>
    <mergeCell ref="G85:H85"/>
    <mergeCell ref="I85:AL85"/>
    <mergeCell ref="G84:H84"/>
    <mergeCell ref="I84:AL84"/>
    <mergeCell ref="AN90:AP90"/>
    <mergeCell ref="I91:AL91"/>
    <mergeCell ref="AN87:AP87"/>
    <mergeCell ref="I86:AL86"/>
    <mergeCell ref="AN86:AP86"/>
    <mergeCell ref="I87:AL87"/>
    <mergeCell ref="AN85:AP85"/>
    <mergeCell ref="I93:AL93"/>
    <mergeCell ref="AN91:AP91"/>
    <mergeCell ref="AN92:AP92"/>
    <mergeCell ref="AN88:AP88"/>
    <mergeCell ref="G89:H89"/>
    <mergeCell ref="G91:H91"/>
    <mergeCell ref="I89:AL89"/>
    <mergeCell ref="AN89:AP89"/>
    <mergeCell ref="I90:AL90"/>
    <mergeCell ref="G90:H90"/>
    <mergeCell ref="G83:H83"/>
    <mergeCell ref="G82:H82"/>
    <mergeCell ref="AN84:AP84"/>
    <mergeCell ref="I82:AL82"/>
    <mergeCell ref="I83:AL83"/>
    <mergeCell ref="AN83:AP83"/>
    <mergeCell ref="AN82:AP82"/>
    <mergeCell ref="G87:H87"/>
  </mergeCells>
  <phoneticPr fontId="68" type="noConversion"/>
  <pageMargins left="0.70866141732283472" right="0.51181102362204722" top="0.35433070866141736" bottom="0.35433070866141736" header="0.31496062992125984" footer="0.31496062992125984"/>
  <pageSetup paperSize="9" scale="94" orientation="portrait" r:id="rId1"/>
  <rowBreaks count="13" manualBreakCount="13">
    <brk id="206" min="4" max="42" man="1"/>
    <brk id="274" min="4" max="42" man="1"/>
    <brk id="347" min="4" max="42" man="1"/>
    <brk id="418" min="4" max="42" man="1"/>
    <brk id="489" min="4" max="42" man="1"/>
    <brk id="561" min="4" max="42" man="1"/>
    <brk id="639" min="4" max="42" man="1"/>
    <brk id="708" min="4" max="42" man="1"/>
    <brk id="775" min="4" max="42" man="1"/>
    <brk id="842" min="4" max="42" man="1"/>
    <brk id="923" min="4" max="42" man="1"/>
    <brk id="1002" min="4" max="42" man="1"/>
    <brk id="1142" min="4"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FS USD (ua)</vt:lpstr>
      <vt:lpstr>'FS USD (ua)'!Область_печати</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2019-05-08T06:05:10Z</cp:lastPrinted>
  <dcterms:created xsi:type="dcterms:W3CDTF">2015-04-14T11:44:46Z</dcterms:created>
  <dcterms:modified xsi:type="dcterms:W3CDTF">2019-05-08T09:49:21Z</dcterms:modified>
</cp:coreProperties>
</file>